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HORKOVODY_Posílení výkonu HVS Planá n.L\Zadávací dokumentace\02_C-E_Konverze Tá-PosíleníVýkonuHVS_ZD_P02a-e_PoložkovéRozpočty\"/>
    </mc:Choice>
  </mc:AlternateContent>
  <bookViews>
    <workbookView xWindow="-12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Pol'!$A$1:$X$65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V17" i="12" l="1"/>
  <c r="Q17" i="12"/>
  <c r="O17" i="12"/>
  <c r="K17" i="12"/>
  <c r="I17" i="12"/>
  <c r="G17" i="12"/>
  <c r="M17" i="12" s="1"/>
  <c r="V14" i="12"/>
  <c r="Q14" i="12"/>
  <c r="O14" i="12"/>
  <c r="K14" i="12"/>
  <c r="I14" i="12"/>
  <c r="G14" i="12"/>
  <c r="M14" i="12" s="1"/>
  <c r="V34" i="12"/>
  <c r="Q34" i="12"/>
  <c r="O34" i="12"/>
  <c r="K34" i="12"/>
  <c r="I34" i="12"/>
  <c r="G34" i="12"/>
  <c r="M34" i="12" s="1"/>
  <c r="V22" i="12" l="1"/>
  <c r="Q22" i="12"/>
  <c r="O22" i="12"/>
  <c r="K22" i="12"/>
  <c r="I22" i="12"/>
  <c r="G22" i="12"/>
  <c r="M22" i="12" s="1"/>
  <c r="G9" i="12" l="1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20" i="12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3" i="12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1" i="12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AE55" i="12"/>
  <c r="F40" i="1" s="1"/>
  <c r="I20" i="1"/>
  <c r="I19" i="1"/>
  <c r="I18" i="1"/>
  <c r="I17" i="1"/>
  <c r="H42" i="1"/>
  <c r="J28" i="1"/>
  <c r="J26" i="1"/>
  <c r="G38" i="1"/>
  <c r="F38" i="1"/>
  <c r="J23" i="1"/>
  <c r="J24" i="1"/>
  <c r="J25" i="1"/>
  <c r="J27" i="1"/>
  <c r="E24" i="1"/>
  <c r="G24" i="1"/>
  <c r="E26" i="1"/>
  <c r="G26" i="1"/>
  <c r="M20" i="12" l="1"/>
  <c r="G19" i="12"/>
  <c r="I51" i="1" s="1"/>
  <c r="M31" i="12"/>
  <c r="M30" i="12" s="1"/>
  <c r="G30" i="12"/>
  <c r="I52" i="1" s="1"/>
  <c r="AF55" i="12"/>
  <c r="G40" i="1" s="1"/>
  <c r="I40" i="1" s="1"/>
  <c r="O8" i="12"/>
  <c r="F41" i="1"/>
  <c r="O36" i="12"/>
  <c r="V30" i="12"/>
  <c r="K8" i="12"/>
  <c r="I8" i="12"/>
  <c r="Q30" i="12"/>
  <c r="V19" i="12"/>
  <c r="K12" i="12"/>
  <c r="I12" i="12"/>
  <c r="Q19" i="12"/>
  <c r="G8" i="12"/>
  <c r="V36" i="12"/>
  <c r="Q36" i="12"/>
  <c r="K30" i="12"/>
  <c r="O12" i="12"/>
  <c r="F39" i="1"/>
  <c r="I30" i="12"/>
  <c r="K19" i="12"/>
  <c r="Q8" i="12"/>
  <c r="Q12" i="12"/>
  <c r="K36" i="12"/>
  <c r="O19" i="12"/>
  <c r="I19" i="12"/>
  <c r="V8" i="12"/>
  <c r="I36" i="12"/>
  <c r="O30" i="12"/>
  <c r="M23" i="12"/>
  <c r="M19" i="12" s="1"/>
  <c r="V12" i="12"/>
  <c r="M36" i="12"/>
  <c r="M12" i="12"/>
  <c r="G36" i="12"/>
  <c r="I53" i="1" s="1"/>
  <c r="G12" i="12"/>
  <c r="I50" i="1" s="1"/>
  <c r="M8" i="12"/>
  <c r="G55" i="12" l="1"/>
  <c r="G41" i="1"/>
  <c r="I41" i="1" s="1"/>
  <c r="G39" i="1"/>
  <c r="G42" i="1" s="1"/>
  <c r="G25" i="1" s="1"/>
  <c r="F42" i="1"/>
  <c r="G23" i="1" s="1"/>
  <c r="I49" i="1"/>
  <c r="A27" i="1" l="1"/>
  <c r="G28" i="1" s="1"/>
  <c r="G27" i="1" s="1"/>
  <c r="G29" i="1" s="1"/>
  <c r="I39" i="1"/>
  <c r="I42" i="1" s="1"/>
  <c r="J41" i="1" s="1"/>
  <c r="I54" i="1"/>
  <c r="I16" i="1"/>
  <c r="I21" i="1" s="1"/>
  <c r="A28" i="1" l="1"/>
  <c r="J40" i="1"/>
  <c r="J39" i="1"/>
  <c r="J42" i="1" s="1"/>
  <c r="J53" i="1"/>
  <c r="J50" i="1"/>
  <c r="J51" i="1"/>
  <c r="J49" i="1"/>
  <c r="J52" i="1"/>
  <c r="J54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Kolbaba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<sst xmlns="http://schemas.openxmlformats.org/spreadsheetml/2006/main" count="415" uniqueCount="167">
  <si>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</si>
  <si>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</si>
  <si>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</si>
  <si>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</si>
  <si>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</si>
  <si>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</si>
  <si>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</si>
  <si>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</si>
  <si>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</si>
  <si>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</si>
  <si>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</si>
  <si>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</si>
  <si>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</si>
  <si>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</si>
  <si>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</si>
  <si>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</si>
  <si>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</si>
  <si>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</si>
  <si>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</si>
  <si>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</si>
  <si>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</si>
  <si>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</si>
  <si>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</si>
  <si>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</si>
  <si>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</si>
  <si>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</si>
  <si>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</si>
  <si>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</si>
  <si>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</si>
  <si>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</si>
  <si>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</si>
  <si>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</si>
  <si>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</si>
  <si>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</si>
  <si>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</si>
  <si>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</si>
  <si>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</si>
  <si>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</si>
  <si>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</si>
  <si>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</si>
  <si>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</si>
  <si>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</si>
  <si>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</si>
  <si>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</si>
  <si>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MaR</t>
  </si>
  <si>
    <t>01</t>
  </si>
  <si>
    <t>Plynová parní kotelna</t>
  </si>
  <si>
    <t>Objekt:</t>
  </si>
  <si>
    <t>Rozpočet:</t>
  </si>
  <si>
    <t>011_VV</t>
  </si>
  <si>
    <t>C-Energy Planá s.r.o.</t>
  </si>
  <si>
    <t>Průmyslová 748</t>
  </si>
  <si>
    <t>Planá nad Lužnicí</t>
  </si>
  <si>
    <t>39102</t>
  </si>
  <si>
    <t>25106481</t>
  </si>
  <si>
    <t>CZ25106481</t>
  </si>
  <si>
    <t>Stavba</t>
  </si>
  <si>
    <t>Celkem za stavbu</t>
  </si>
  <si>
    <t>CZK</t>
  </si>
  <si>
    <t>Rekapitulace dílů</t>
  </si>
  <si>
    <t>Typ dílu</t>
  </si>
  <si>
    <t>_1</t>
  </si>
  <si>
    <t>_2</t>
  </si>
  <si>
    <t>_3</t>
  </si>
  <si>
    <t>Snímače, ventily a ostatní periferie</t>
  </si>
  <si>
    <t>_4</t>
  </si>
  <si>
    <t>_5</t>
  </si>
  <si>
    <t>Elektroinstalační materiál</t>
  </si>
  <si>
    <t>Ostatní činnosti jinde neuvedené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</si>
  <si>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</si>
  <si>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</si>
  <si>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</si>
  <si>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</si>
  <si>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</si>
  <si>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</si>
  <si>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</si>
  <si>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</si>
  <si>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</si>
  <si>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</si>
  <si>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</si>
  <si>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</si>
  <si>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</si>
  <si>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</si>
  <si>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</si>
  <si>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</si>
  <si>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</si>
  <si>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</si>
  <si>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</si>
  <si>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</si>
  <si>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</si>
  <si>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</si>
  <si>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</si>
  <si>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</si>
  <si>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</si>
  <si>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</si>
  <si>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</si>
  <si>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</si>
  <si>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</si>
  <si>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ks</t>
  </si>
  <si>
    <t>Vlastní</t>
  </si>
  <si>
    <t>Indiv</t>
  </si>
  <si>
    <t>Specifikace</t>
  </si>
  <si>
    <t>POL3_0</t>
  </si>
  <si>
    <t>Řadová svorka 2,5mm2</t>
  </si>
  <si>
    <t>Práce</t>
  </si>
  <si>
    <t>POL1_1</t>
  </si>
  <si>
    <t>Podružný materiál nezbytný pro výrobu rozvaděče (dutinky, lanka, perforované žlaby apod.)</t>
  </si>
  <si>
    <t>kpl</t>
  </si>
  <si>
    <t>m</t>
  </si>
  <si>
    <t>ohebná trubka se střední mechanickou odolností 25mm</t>
  </si>
  <si>
    <t>Ukončení vodiče izolovaného do průřezu 2,5mm2</t>
  </si>
  <si>
    <t>Ekologická likvidace odpadového materiálu</t>
  </si>
  <si>
    <t>Práce ve výškách</t>
  </si>
  <si>
    <t>hod</t>
  </si>
  <si>
    <t>Softwarové vybavení řídicího systému</t>
  </si>
  <si>
    <t>db</t>
  </si>
  <si>
    <t>Softwarové vybavení operačního panelu</t>
  </si>
  <si>
    <t>Výchozí revize elektrických zařízení</t>
  </si>
  <si>
    <t>Uvedení do provozu, zaškolení obsluhy</t>
  </si>
  <si>
    <t>Prostorová a časová koordinace se stavbou a ostatními profesemi</t>
  </si>
  <si>
    <t>Doprava a přesun hmot</t>
  </si>
  <si>
    <t>Oživení vstupů/výstupů včetně odladění aplikačního software na stavbě</t>
  </si>
  <si>
    <t>Pomocný elektroinstalační materiál (hmoždinky, vruty, šrouby, vodiče, koncovky, …)</t>
  </si>
  <si>
    <t>Kabelové štítky plastové s popisem kabelu vč. upevnění na kabel</t>
  </si>
  <si>
    <t>Vyhotovení návodu pro obsluhu a podkladů pro provozní řád</t>
  </si>
  <si>
    <t>Vedlejší a jinde neuvedené rozpočtové náklady (VRN) vč. režie</t>
  </si>
  <si>
    <t>Kompletní dokladová část pro zahájení užívání stavby (zkušební provoz, kolaudace)</t>
  </si>
  <si>
    <t>Realizační (dílenská) dokumentace stavby - vypracování, tisk, kompletace</t>
  </si>
  <si>
    <t>Dokumentace skutečného provedení stavby - vypracování, tisk, kompletace</t>
  </si>
  <si>
    <t>OPN</t>
  </si>
  <si>
    <t>POL13_0</t>
  </si>
  <si>
    <t>SUM</t>
  </si>
  <si>
    <t>Poznámky uchazeče k zadání</t>
  </si>
  <si>
    <t>POPUZIV</t>
  </si>
  <si>
    <t>END</t>
  </si>
  <si>
    <t>Posílení výkonu hlavní horkovodní stanice</t>
  </si>
  <si>
    <t>PS 01 Posílení výkonu HVS</t>
  </si>
  <si>
    <t>Posílení výkonu HVS</t>
  </si>
  <si>
    <t>PS10 - ASŘTP</t>
  </si>
  <si>
    <t>Doplnění rozvaděče 09CJA02.2</t>
  </si>
  <si>
    <t>S7-300, modul DI, 32DI, 24V=</t>
  </si>
  <si>
    <t>S7-300, modul DO, 32DO, 24V=</t>
  </si>
  <si>
    <t>Doplnění stávajícího řídicího systému</t>
  </si>
  <si>
    <t>Konektor 40pin, šroubové svorky</t>
  </si>
  <si>
    <t>Snímač teploty, výstup 4..20mA, s kovovou hlavicí rozsah -0 až +150°C včetně jímky</t>
  </si>
  <si>
    <t>Snímač teploty, výstup 4..20mA, s kovovou hlavicí rozsah -0 až +200°C včetně jímky</t>
  </si>
  <si>
    <t>Snímač teploty, výstup 4..20mA, s kovovou hlavicí rozsah -0 až +100°C včetně jímky</t>
  </si>
  <si>
    <t>Snímač tlaku rozsah 0...30bar , 4-20mA</t>
  </si>
  <si>
    <t>Snímač tlaku rozsah 0...10bar , 4-20mA</t>
  </si>
  <si>
    <t>Snímač tlaku rozsah 0...2,5 Pa , 4-20mA</t>
  </si>
  <si>
    <t>Snímač průtoku 0...120 t/hod, 4-20mA</t>
  </si>
  <si>
    <t>Snímač hladiny na vodoznaku 0...?mm, 4-20mA</t>
  </si>
  <si>
    <t>Regulátor teploty kapilárový 110-180°C, včetně jímky</t>
  </si>
  <si>
    <t>CMFM 12x0,5 RF</t>
  </si>
  <si>
    <t>JYTY-O 4x1</t>
  </si>
  <si>
    <t>Sběrnicový kabel pro systémy Profi bus L2</t>
  </si>
  <si>
    <t>JYTY-O 7x1</t>
  </si>
  <si>
    <t>modul sběrnicový, pro 2x 40mm I/O moduly pro možnost redundantní komunikace karet</t>
  </si>
  <si>
    <t>SIMATIC DP, ET 200M Red. Bundle Consisting of: 2x IM 153-2HF (6ES7153-2BA10-0XB0), 1x bus module in/in (6ES7195-7HD10-0XA0)</t>
  </si>
  <si>
    <t>6ES7153-2AR04-0XA0</t>
  </si>
  <si>
    <t>6ES7195-7HB00-0XA0</t>
  </si>
  <si>
    <t>6ES7392-1AM00-0AA0</t>
  </si>
  <si>
    <t>6ES7321-1BL00-0AA0</t>
  </si>
  <si>
    <t>6ES7322-1BL00-0AA0</t>
  </si>
  <si>
    <t>Příslušenství, PROFIBUS bus konektor, Fast Connect,PG socket, 90°</t>
  </si>
  <si>
    <t>6ES7972-0BB70-0XA0</t>
  </si>
  <si>
    <t>Snímač diferenčního tlaku 0...20bar, 4-20mA PN25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</si>
</sst>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ISSERVER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5" x14ac:dyDescent="0.25"/>
  <sheetData>
    <row r="1" spans="1:7" ht="13" x14ac:dyDescent="0.3">
      <c r="A1" s="21" t="s">
        <v>40</v>
      </c>
    </row>
    <row r="2" spans="1:7" ht="57.75" customHeight="1" x14ac:dyDescent="0.25">
      <c r="A2" s="189" t="s">
        <v>41</v>
      </c>
      <c r="B2" s="189"/>
      <c r="C2" s="189"/>
      <c r="D2" s="189"/>
      <c r="E2" s="189"/>
      <c r="F2" s="189"/>
      <c r="G2" s="18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49" zoomScaleNormal="100" zoomScaleSheetLayoutView="75" workbookViewId="0">
      <selection activeCell="E16" sqref="E16:F16"/>
    </sheetView>
  </sheetViews>
  <sheetFormatPr defaultColWidth="9" defaultRowHeight="12.5" x14ac:dyDescent="0.25"/>
  <cols>
    <col min="1" max="1" width="8.453125" hidden="1" customWidth="1"/>
    <col min="2" max="2" width="13.453125" customWidth="1"/>
    <col min="3" max="3" width="7.453125" style="52" customWidth="1"/>
    <col min="4" max="4" width="13" style="52" customWidth="1"/>
    <col min="5" max="5" width="9.7265625" style="52" customWidth="1"/>
    <col min="6" max="6" width="11.7265625" customWidth="1"/>
    <col min="7" max="9" width="13" customWidth="1"/>
    <col min="10" max="10" width="5.54296875" customWidth="1"/>
    <col min="11" max="11" width="4.26953125" customWidth="1"/>
    <col min="12" max="15" width="10.7265625" customWidth="1"/>
  </cols>
  <sheetData>
    <row r="1" spans="1:15" ht="33.75" customHeight="1" x14ac:dyDescent="0.25">
      <c r="A1" s="47" t="s">
        <v>38</v>
      </c>
      <c r="B1" s="224" t="s">
        <v>4</v>
      </c>
      <c r="C1" s="225"/>
      <c r="D1" s="225"/>
      <c r="E1" s="225"/>
      <c r="F1" s="225"/>
      <c r="G1" s="225"/>
      <c r="H1" s="225"/>
      <c r="I1" s="225"/>
      <c r="J1" s="226"/>
    </row>
    <row r="2" spans="1:15" ht="36" customHeight="1" x14ac:dyDescent="0.25">
      <c r="A2" s="2"/>
      <c r="B2" s="78" t="s">
        <v>24</v>
      </c>
      <c r="C2" s="79"/>
      <c r="D2" s="80" t="s">
        <v>49</v>
      </c>
      <c r="E2" s="230" t="s">
        <v>135</v>
      </c>
      <c r="F2" s="231"/>
      <c r="G2" s="231"/>
      <c r="H2" s="231"/>
      <c r="I2" s="231"/>
      <c r="J2" s="232"/>
      <c r="O2" s="1"/>
    </row>
    <row r="3" spans="1:15" ht="27" customHeight="1" x14ac:dyDescent="0.25">
      <c r="A3" s="2"/>
      <c r="B3" s="81" t="s">
        <v>47</v>
      </c>
      <c r="C3" s="79"/>
      <c r="D3" s="82" t="s">
        <v>45</v>
      </c>
      <c r="E3" s="233" t="s">
        <v>136</v>
      </c>
      <c r="F3" s="234"/>
      <c r="G3" s="234"/>
      <c r="H3" s="234"/>
      <c r="I3" s="234"/>
      <c r="J3" s="235"/>
    </row>
    <row r="4" spans="1:15" ht="23.25" customHeight="1" x14ac:dyDescent="0.25">
      <c r="A4" s="76">
        <v>5401</v>
      </c>
      <c r="B4" s="83" t="s">
        <v>48</v>
      </c>
      <c r="C4" s="84"/>
      <c r="D4" s="85" t="s">
        <v>43</v>
      </c>
      <c r="E4" s="213" t="s">
        <v>44</v>
      </c>
      <c r="F4" s="214"/>
      <c r="G4" s="214"/>
      <c r="H4" s="214"/>
      <c r="I4" s="214"/>
      <c r="J4" s="215"/>
    </row>
    <row r="5" spans="1:15" ht="24" customHeight="1" x14ac:dyDescent="0.25">
      <c r="A5" s="2"/>
      <c r="B5" s="31" t="s">
        <v>23</v>
      </c>
      <c r="D5" s="218" t="s">
        <v>50</v>
      </c>
      <c r="E5" s="219"/>
      <c r="F5" s="219"/>
      <c r="G5" s="219"/>
      <c r="H5" s="18" t="s">
        <v>42</v>
      </c>
      <c r="I5" s="86" t="s">
        <v>54</v>
      </c>
      <c r="J5" s="8"/>
    </row>
    <row r="6" spans="1:15" ht="15.75" customHeight="1" x14ac:dyDescent="0.25">
      <c r="A6" s="2"/>
      <c r="B6" s="28"/>
      <c r="C6" s="55"/>
      <c r="D6" s="220" t="s">
        <v>51</v>
      </c>
      <c r="E6" s="221"/>
      <c r="F6" s="221"/>
      <c r="G6" s="221"/>
      <c r="H6" s="18" t="s">
        <v>36</v>
      </c>
      <c r="I6" s="86" t="s">
        <v>55</v>
      </c>
      <c r="J6" s="8"/>
    </row>
    <row r="7" spans="1:15" ht="15.75" customHeight="1" x14ac:dyDescent="0.25">
      <c r="A7" s="2"/>
      <c r="B7" s="29"/>
      <c r="C7" s="56"/>
      <c r="D7" s="77" t="s">
        <v>53</v>
      </c>
      <c r="E7" s="222" t="s">
        <v>52</v>
      </c>
      <c r="F7" s="223"/>
      <c r="G7" s="223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37"/>
      <c r="E11" s="237"/>
      <c r="F11" s="237"/>
      <c r="G11" s="237"/>
      <c r="H11" s="18" t="s">
        <v>42</v>
      </c>
      <c r="I11" s="88"/>
      <c r="J11" s="8"/>
    </row>
    <row r="12" spans="1:15" ht="15.75" customHeight="1" x14ac:dyDescent="0.25">
      <c r="A12" s="2"/>
      <c r="B12" s="28"/>
      <c r="C12" s="55"/>
      <c r="D12" s="212"/>
      <c r="E12" s="212"/>
      <c r="F12" s="212"/>
      <c r="G12" s="212"/>
      <c r="H12" s="18" t="s">
        <v>36</v>
      </c>
      <c r="I12" s="88"/>
      <c r="J12" s="8"/>
    </row>
    <row r="13" spans="1:15" ht="15.75" customHeight="1" x14ac:dyDescent="0.25">
      <c r="A13" s="2"/>
      <c r="B13" s="29"/>
      <c r="C13" s="56"/>
      <c r="D13" s="87"/>
      <c r="E13" s="216"/>
      <c r="F13" s="217"/>
      <c r="G13" s="217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36"/>
      <c r="F15" s="236"/>
      <c r="G15" s="238"/>
      <c r="H15" s="238"/>
      <c r="I15" s="238" t="s">
        <v>31</v>
      </c>
      <c r="J15" s="239"/>
    </row>
    <row r="16" spans="1:15" ht="23.25" customHeight="1" x14ac:dyDescent="0.25">
      <c r="A16" s="145" t="s">
        <v>26</v>
      </c>
      <c r="B16" s="38" t="s">
        <v>26</v>
      </c>
      <c r="C16" s="62"/>
      <c r="D16" s="63"/>
      <c r="E16" s="201"/>
      <c r="F16" s="202"/>
      <c r="G16" s="201"/>
      <c r="H16" s="202"/>
      <c r="I16" s="201">
        <f>SUMIF(F49:F53,A16,I49:I53)+SUMIF(F49:F53,"PSU",I49:I53)</f>
        <v>0</v>
      </c>
      <c r="J16" s="203"/>
    </row>
    <row r="17" spans="1:10" ht="23.25" customHeight="1" x14ac:dyDescent="0.25">
      <c r="A17" s="145" t="s">
        <v>27</v>
      </c>
      <c r="B17" s="38" t="s">
        <v>27</v>
      </c>
      <c r="C17" s="62"/>
      <c r="D17" s="63"/>
      <c r="E17" s="201"/>
      <c r="F17" s="202"/>
      <c r="G17" s="201"/>
      <c r="H17" s="202"/>
      <c r="I17" s="201">
        <f>SUMIF(F49:F53,A17,I49:I53)</f>
        <v>0</v>
      </c>
      <c r="J17" s="203"/>
    </row>
    <row r="18" spans="1:10" ht="23.25" customHeight="1" x14ac:dyDescent="0.25">
      <c r="A18" s="145" t="s">
        <v>28</v>
      </c>
      <c r="B18" s="38" t="s">
        <v>28</v>
      </c>
      <c r="C18" s="62"/>
      <c r="D18" s="63"/>
      <c r="E18" s="201"/>
      <c r="F18" s="202"/>
      <c r="G18" s="201"/>
      <c r="H18" s="202"/>
      <c r="I18" s="201">
        <f>SUMIF(F49:F53,A18,I49:I53)</f>
        <v>0</v>
      </c>
      <c r="J18" s="203"/>
    </row>
    <row r="19" spans="1:10" ht="23.25" customHeight="1" x14ac:dyDescent="0.25">
      <c r="A19" s="145" t="s">
        <v>69</v>
      </c>
      <c r="B19" s="38" t="s">
        <v>29</v>
      </c>
      <c r="C19" s="62"/>
      <c r="D19" s="63"/>
      <c r="E19" s="201"/>
      <c r="F19" s="202"/>
      <c r="G19" s="201"/>
      <c r="H19" s="202"/>
      <c r="I19" s="201">
        <f>SUMIF(F49:F53,A19,I49:I53)</f>
        <v>0</v>
      </c>
      <c r="J19" s="203"/>
    </row>
    <row r="20" spans="1:10" ht="23.25" customHeight="1" x14ac:dyDescent="0.25">
      <c r="A20" s="145" t="s">
        <v>70</v>
      </c>
      <c r="B20" s="38" t="s">
        <v>30</v>
      </c>
      <c r="C20" s="62"/>
      <c r="D20" s="63"/>
      <c r="E20" s="201"/>
      <c r="F20" s="202"/>
      <c r="G20" s="201"/>
      <c r="H20" s="202"/>
      <c r="I20" s="201">
        <f>SUMIF(F49:F53,A20,I49:I53)</f>
        <v>0</v>
      </c>
      <c r="J20" s="203"/>
    </row>
    <row r="21" spans="1:10" ht="23.25" customHeight="1" x14ac:dyDescent="0.3">
      <c r="A21" s="2"/>
      <c r="B21" s="48" t="s">
        <v>31</v>
      </c>
      <c r="C21" s="64"/>
      <c r="D21" s="65"/>
      <c r="E21" s="204"/>
      <c r="F21" s="240"/>
      <c r="G21" s="204"/>
      <c r="H21" s="240"/>
      <c r="I21" s="204">
        <f>SUM(I16:J20)</f>
        <v>0</v>
      </c>
      <c r="J21" s="205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199">
        <f>ZakladDPHSniVypocet</f>
        <v>0</v>
      </c>
      <c r="H23" s="200"/>
      <c r="I23" s="200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97">
        <f>I23*E23/100</f>
        <v>0</v>
      </c>
      <c r="H24" s="198"/>
      <c r="I24" s="198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99">
        <f>ZakladDPHZaklVypocet</f>
        <v>0</v>
      </c>
      <c r="H25" s="200"/>
      <c r="I25" s="200"/>
      <c r="J25" s="40" t="str">
        <f t="shared" si="0"/>
        <v>CZK</v>
      </c>
    </row>
    <row r="26" spans="1:10" ht="23.25" hidden="1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27">
        <f>I25*E25/100</f>
        <v>0</v>
      </c>
      <c r="H26" s="228"/>
      <c r="I26" s="228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229">
        <f>CenaCelkemBezDPH-(ZakladDPHSni+ZakladDPHZakl)</f>
        <v>0</v>
      </c>
      <c r="H27" s="229"/>
      <c r="I27" s="229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19" t="s">
        <v>25</v>
      </c>
      <c r="C28" s="120"/>
      <c r="D28" s="120"/>
      <c r="E28" s="121"/>
      <c r="F28" s="122"/>
      <c r="G28" s="207">
        <f>A27</f>
        <v>0</v>
      </c>
      <c r="H28" s="207"/>
      <c r="I28" s="207"/>
      <c r="J28" s="123" t="str">
        <f t="shared" si="0"/>
        <v>CZK</v>
      </c>
    </row>
    <row r="29" spans="1:10" ht="27.75" hidden="1" customHeight="1" thickBot="1" x14ac:dyDescent="0.3">
      <c r="A29" s="2"/>
      <c r="B29" s="119" t="s">
        <v>37</v>
      </c>
      <c r="C29" s="124"/>
      <c r="D29" s="124"/>
      <c r="E29" s="124"/>
      <c r="F29" s="125"/>
      <c r="G29" s="206">
        <f>ZakladDPHSni+DPHSni+ZakladDPHZakl+DPHZakl+Zaokrouhleni</f>
        <v>0</v>
      </c>
      <c r="H29" s="206"/>
      <c r="I29" s="206"/>
      <c r="J29" s="126" t="s">
        <v>58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208"/>
      <c r="E34" s="209"/>
      <c r="G34" s="210"/>
      <c r="H34" s="211"/>
      <c r="I34" s="211"/>
      <c r="J34" s="25"/>
    </row>
    <row r="35" spans="1:10" ht="12.75" customHeight="1" x14ac:dyDescent="0.25">
      <c r="A35" s="2"/>
      <c r="B35" s="2"/>
      <c r="D35" s="196" t="s">
        <v>2</v>
      </c>
      <c r="E35" s="196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92" t="s">
        <v>17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5">
      <c r="A38" s="91" t="s">
        <v>39</v>
      </c>
      <c r="B38" s="96" t="s">
        <v>18</v>
      </c>
      <c r="C38" s="97" t="s">
        <v>6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100" t="s">
        <v>1</v>
      </c>
      <c r="J38" s="101" t="s">
        <v>0</v>
      </c>
    </row>
    <row r="39" spans="1:10" ht="25.5" hidden="1" customHeight="1" x14ac:dyDescent="0.25">
      <c r="A39" s="91">
        <v>1</v>
      </c>
      <c r="B39" s="102" t="s">
        <v>56</v>
      </c>
      <c r="C39" s="192"/>
      <c r="D39" s="192"/>
      <c r="E39" s="192"/>
      <c r="F39" s="103">
        <f>'01 1 Pol'!AE55</f>
        <v>0</v>
      </c>
      <c r="G39" s="104">
        <f>'01 1 Pol'!AF55</f>
        <v>0</v>
      </c>
      <c r="H39" s="105"/>
      <c r="I39" s="106">
        <f>F39+G39+H39</f>
        <v>0</v>
      </c>
      <c r="J39" s="107" t="str">
        <f>IF(CenaCelkemVypocet=0,"",I39/CenaCelkemVypocet*100)</f>
        <v/>
      </c>
    </row>
    <row r="40" spans="1:10" ht="25.5" hidden="1" customHeight="1" x14ac:dyDescent="0.25">
      <c r="A40" s="91">
        <v>2</v>
      </c>
      <c r="B40" s="108" t="s">
        <v>45</v>
      </c>
      <c r="C40" s="193" t="s">
        <v>46</v>
      </c>
      <c r="D40" s="193"/>
      <c r="E40" s="193"/>
      <c r="F40" s="109">
        <f>'01 1 Pol'!AE55</f>
        <v>0</v>
      </c>
      <c r="G40" s="110">
        <f>'01 1 Pol'!AF55</f>
        <v>0</v>
      </c>
      <c r="H40" s="110"/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5">
      <c r="A41" s="91">
        <v>3</v>
      </c>
      <c r="B41" s="113" t="s">
        <v>43</v>
      </c>
      <c r="C41" s="192" t="s">
        <v>44</v>
      </c>
      <c r="D41" s="192"/>
      <c r="E41" s="192"/>
      <c r="F41" s="114">
        <f>'01 1 Pol'!AE55</f>
        <v>0</v>
      </c>
      <c r="G41" s="105">
        <f>'01 1 Pol'!AF55</f>
        <v>0</v>
      </c>
      <c r="H41" s="105"/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5">
      <c r="A42" s="91"/>
      <c r="B42" s="194" t="s">
        <v>57</v>
      </c>
      <c r="C42" s="195"/>
      <c r="D42" s="195"/>
      <c r="E42" s="19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7">
        <f>SUMIF(A39:A41,"=1",I39:I41)</f>
        <v>0</v>
      </c>
      <c r="J42" s="118">
        <f>SUMIF(A39:A41,"=1",J39:J41)</f>
        <v>0</v>
      </c>
    </row>
    <row r="46" spans="1:10" ht="15.5" x14ac:dyDescent="0.35">
      <c r="B46" s="127" t="s">
        <v>59</v>
      </c>
    </row>
    <row r="48" spans="1:10" ht="25.5" customHeight="1" x14ac:dyDescent="0.25">
      <c r="A48" s="129"/>
      <c r="B48" s="132" t="s">
        <v>18</v>
      </c>
      <c r="C48" s="132" t="s">
        <v>6</v>
      </c>
      <c r="D48" s="133"/>
      <c r="E48" s="133"/>
      <c r="F48" s="134" t="s">
        <v>60</v>
      </c>
      <c r="G48" s="134"/>
      <c r="H48" s="134"/>
      <c r="I48" s="134" t="s">
        <v>31</v>
      </c>
      <c r="J48" s="134" t="s">
        <v>0</v>
      </c>
    </row>
    <row r="49" spans="1:10" ht="36.75" customHeight="1" x14ac:dyDescent="0.25">
      <c r="A49" s="130"/>
      <c r="B49" s="135" t="s">
        <v>61</v>
      </c>
      <c r="C49" s="190" t="s">
        <v>139</v>
      </c>
      <c r="D49" s="191"/>
      <c r="E49" s="191"/>
      <c r="F49" s="141" t="s">
        <v>26</v>
      </c>
      <c r="G49" s="142"/>
      <c r="H49" s="142"/>
      <c r="I49" s="142">
        <f>'01 1 Pol'!G8</f>
        <v>0</v>
      </c>
      <c r="J49" s="139" t="str">
        <f>IF(I54=0,"",I49/I54*100)</f>
        <v/>
      </c>
    </row>
    <row r="50" spans="1:10" ht="36.75" customHeight="1" x14ac:dyDescent="0.25">
      <c r="A50" s="130"/>
      <c r="B50" s="135" t="s">
        <v>62</v>
      </c>
      <c r="C50" s="190" t="s">
        <v>142</v>
      </c>
      <c r="D50" s="191"/>
      <c r="E50" s="191"/>
      <c r="F50" s="141" t="s">
        <v>26</v>
      </c>
      <c r="G50" s="142"/>
      <c r="H50" s="142"/>
      <c r="I50" s="142">
        <f>'01 1 Pol'!G12</f>
        <v>0</v>
      </c>
      <c r="J50" s="139" t="str">
        <f>IF(I54=0,"",I50/I54*100)</f>
        <v/>
      </c>
    </row>
    <row r="51" spans="1:10" ht="36.75" customHeight="1" x14ac:dyDescent="0.25">
      <c r="A51" s="130"/>
      <c r="B51" s="135" t="s">
        <v>63</v>
      </c>
      <c r="C51" s="190" t="s">
        <v>64</v>
      </c>
      <c r="D51" s="191"/>
      <c r="E51" s="191"/>
      <c r="F51" s="141" t="s">
        <v>26</v>
      </c>
      <c r="G51" s="142"/>
      <c r="H51" s="142"/>
      <c r="I51" s="142">
        <f>'01 1 Pol'!G19</f>
        <v>0</v>
      </c>
      <c r="J51" s="139" t="str">
        <f>IF(I54=0,"",I51/I54*100)</f>
        <v/>
      </c>
    </row>
    <row r="52" spans="1:10" ht="36.75" customHeight="1" x14ac:dyDescent="0.25">
      <c r="A52" s="130"/>
      <c r="B52" s="135" t="s">
        <v>65</v>
      </c>
      <c r="C52" s="190" t="s">
        <v>67</v>
      </c>
      <c r="D52" s="191"/>
      <c r="E52" s="191"/>
      <c r="F52" s="141" t="s">
        <v>26</v>
      </c>
      <c r="G52" s="142"/>
      <c r="H52" s="142"/>
      <c r="I52" s="142">
        <f>'01 1 Pol'!G30</f>
        <v>0</v>
      </c>
      <c r="J52" s="139" t="str">
        <f>IF(I54=0,"",I52/I54*100)</f>
        <v/>
      </c>
    </row>
    <row r="53" spans="1:10" ht="36.75" customHeight="1" x14ac:dyDescent="0.25">
      <c r="A53" s="130"/>
      <c r="B53" s="135" t="s">
        <v>66</v>
      </c>
      <c r="C53" s="190" t="s">
        <v>68</v>
      </c>
      <c r="D53" s="191"/>
      <c r="E53" s="191"/>
      <c r="F53" s="141" t="s">
        <v>26</v>
      </c>
      <c r="G53" s="142"/>
      <c r="H53" s="142"/>
      <c r="I53" s="142">
        <f>'01 1 Pol'!G36</f>
        <v>0</v>
      </c>
      <c r="J53" s="139" t="str">
        <f>IF(I54=0,"",I53/I54*100)</f>
        <v/>
      </c>
    </row>
    <row r="54" spans="1:10" ht="25.5" customHeight="1" x14ac:dyDescent="0.25">
      <c r="A54" s="131"/>
      <c r="B54" s="136" t="s">
        <v>1</v>
      </c>
      <c r="C54" s="137"/>
      <c r="D54" s="138"/>
      <c r="E54" s="138"/>
      <c r="F54" s="143"/>
      <c r="G54" s="144"/>
      <c r="H54" s="144"/>
      <c r="I54" s="144">
        <f>SUM(I49:I53)</f>
        <v>0</v>
      </c>
      <c r="J54" s="140">
        <f>SUM(J49:J53)</f>
        <v>0</v>
      </c>
    </row>
    <row r="55" spans="1:10" x14ac:dyDescent="0.25">
      <c r="F55" s="89"/>
      <c r="G55" s="89"/>
      <c r="H55" s="89"/>
      <c r="I55" s="89"/>
      <c r="J55" s="90"/>
    </row>
    <row r="56" spans="1:10" x14ac:dyDescent="0.25">
      <c r="F56" s="89"/>
      <c r="G56" s="89"/>
      <c r="H56" s="89"/>
      <c r="I56" s="89"/>
      <c r="J56" s="90"/>
    </row>
    <row r="57" spans="1:10" x14ac:dyDescent="0.25">
      <c r="F57" s="89"/>
      <c r="G57" s="89"/>
      <c r="H57" s="89"/>
      <c r="I57" s="89"/>
      <c r="J57" s="90"/>
    </row>
  </sheetData>
  <sheetProtection algorithmName="SHA-512" hashValue="iS/oHz8+sdJf8dLM9VQ1LJTOwQiSfdiw+kpjSVUuifk6xO8xNTEbACLZs9jsl+q+Ro0SX3K5WqURfYLXTMWTZg==" saltValue="Vqk+rGPBZRnK/UF59JdJE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 x14ac:dyDescent="0.25">
      <c r="A1" s="241" t="s">
        <v>7</v>
      </c>
      <c r="B1" s="241"/>
      <c r="C1" s="242"/>
      <c r="D1" s="241"/>
      <c r="E1" s="241"/>
      <c r="F1" s="241"/>
      <c r="G1" s="241"/>
    </row>
    <row r="2" spans="1:7" ht="25" customHeight="1" x14ac:dyDescent="0.25">
      <c r="A2" s="50" t="s">
        <v>8</v>
      </c>
      <c r="B2" s="49"/>
      <c r="C2" s="243"/>
      <c r="D2" s="243"/>
      <c r="E2" s="243"/>
      <c r="F2" s="243"/>
      <c r="G2" s="244"/>
    </row>
    <row r="3" spans="1:7" ht="25" customHeight="1" x14ac:dyDescent="0.25">
      <c r="A3" s="50" t="s">
        <v>9</v>
      </c>
      <c r="B3" s="49"/>
      <c r="C3" s="243"/>
      <c r="D3" s="243"/>
      <c r="E3" s="243"/>
      <c r="F3" s="243"/>
      <c r="G3" s="244"/>
    </row>
    <row r="4" spans="1:7" ht="25" customHeight="1" x14ac:dyDescent="0.25">
      <c r="A4" s="50" t="s">
        <v>10</v>
      </c>
      <c r="B4" s="49"/>
      <c r="C4" s="243"/>
      <c r="D4" s="243"/>
      <c r="E4" s="243"/>
      <c r="F4" s="243"/>
      <c r="G4" s="24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15"/>
  <sheetViews>
    <sheetView workbookViewId="0">
      <pane xSplit="1" topLeftCell="B1" activePane="topRight" state="frozen"/>
      <selection activeCell="A8" sqref="A8"/>
      <selection pane="topRight" activeCell="G9" sqref="G9"/>
    </sheetView>
  </sheetViews>
  <sheetFormatPr defaultRowHeight="12.5" outlineLevelRow="1" x14ac:dyDescent="0.25"/>
  <cols>
    <col min="1" max="1" width="3.453125" customWidth="1"/>
    <col min="2" max="2" width="17" style="128" bestFit="1" customWidth="1"/>
    <col min="3" max="3" width="38.26953125" style="128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5">
      <c r="A1" s="257" t="s">
        <v>7</v>
      </c>
      <c r="B1" s="257"/>
      <c r="C1" s="257"/>
      <c r="D1" s="257"/>
      <c r="E1" s="257"/>
      <c r="F1" s="257"/>
      <c r="G1" s="257"/>
      <c r="AG1" t="s">
        <v>71</v>
      </c>
    </row>
    <row r="2" spans="1:60" ht="25" customHeight="1" x14ac:dyDescent="0.25">
      <c r="A2" s="146" t="s">
        <v>8</v>
      </c>
      <c r="B2" s="49" t="s">
        <v>49</v>
      </c>
      <c r="C2" s="258" t="s">
        <v>135</v>
      </c>
      <c r="D2" s="259"/>
      <c r="E2" s="259"/>
      <c r="F2" s="259"/>
      <c r="G2" s="260"/>
      <c r="AG2" t="s">
        <v>72</v>
      </c>
    </row>
    <row r="3" spans="1:60" ht="25" customHeight="1" x14ac:dyDescent="0.25">
      <c r="A3" s="146" t="s">
        <v>9</v>
      </c>
      <c r="B3" s="49" t="s">
        <v>45</v>
      </c>
      <c r="C3" s="258" t="s">
        <v>137</v>
      </c>
      <c r="D3" s="259"/>
      <c r="E3" s="259"/>
      <c r="F3" s="259"/>
      <c r="G3" s="260"/>
      <c r="AC3" s="128" t="s">
        <v>72</v>
      </c>
      <c r="AG3" t="s">
        <v>73</v>
      </c>
    </row>
    <row r="4" spans="1:60" ht="25" customHeight="1" x14ac:dyDescent="0.25">
      <c r="A4" s="147" t="s">
        <v>10</v>
      </c>
      <c r="B4" s="148" t="s">
        <v>43</v>
      </c>
      <c r="C4" s="261" t="s">
        <v>138</v>
      </c>
      <c r="D4" s="262"/>
      <c r="E4" s="262"/>
      <c r="F4" s="262"/>
      <c r="G4" s="263"/>
      <c r="AG4" t="s">
        <v>74</v>
      </c>
    </row>
    <row r="5" spans="1:60" x14ac:dyDescent="0.25">
      <c r="D5" s="10"/>
    </row>
    <row r="6" spans="1:60" ht="37.5" x14ac:dyDescent="0.25">
      <c r="A6" s="150" t="s">
        <v>75</v>
      </c>
      <c r="B6" s="152" t="s">
        <v>76</v>
      </c>
      <c r="C6" s="152" t="s">
        <v>77</v>
      </c>
      <c r="D6" s="151" t="s">
        <v>78</v>
      </c>
      <c r="E6" s="150" t="s">
        <v>79</v>
      </c>
      <c r="F6" s="149" t="s">
        <v>80</v>
      </c>
      <c r="G6" s="150" t="s">
        <v>31</v>
      </c>
      <c r="H6" s="153" t="s">
        <v>32</v>
      </c>
      <c r="I6" s="153" t="s">
        <v>81</v>
      </c>
      <c r="J6" s="153" t="s">
        <v>33</v>
      </c>
      <c r="K6" s="153" t="s">
        <v>82</v>
      </c>
      <c r="L6" s="153" t="s">
        <v>83</v>
      </c>
      <c r="M6" s="153" t="s">
        <v>84</v>
      </c>
      <c r="N6" s="153" t="s">
        <v>85</v>
      </c>
      <c r="O6" s="153" t="s">
        <v>86</v>
      </c>
      <c r="P6" s="153" t="s">
        <v>87</v>
      </c>
      <c r="Q6" s="153" t="s">
        <v>88</v>
      </c>
      <c r="R6" s="153" t="s">
        <v>89</v>
      </c>
      <c r="S6" s="153" t="s">
        <v>90</v>
      </c>
      <c r="T6" s="153" t="s">
        <v>91</v>
      </c>
      <c r="U6" s="153" t="s">
        <v>92</v>
      </c>
      <c r="V6" s="153" t="s">
        <v>93</v>
      </c>
      <c r="W6" s="153" t="s">
        <v>94</v>
      </c>
      <c r="X6" s="153" t="s">
        <v>95</v>
      </c>
    </row>
    <row r="7" spans="1:60" hidden="1" x14ac:dyDescent="0.25">
      <c r="A7" s="3"/>
      <c r="B7" s="4"/>
      <c r="C7" s="4"/>
      <c r="D7" s="6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</row>
    <row r="8" spans="1:60" ht="13" x14ac:dyDescent="0.25">
      <c r="A8" s="164" t="s">
        <v>96</v>
      </c>
      <c r="B8" s="165" t="s">
        <v>61</v>
      </c>
      <c r="C8" s="183" t="s">
        <v>139</v>
      </c>
      <c r="D8" s="166"/>
      <c r="E8" s="167"/>
      <c r="F8" s="168"/>
      <c r="G8" s="169">
        <f>SUMIF(AG9:AG11,"&lt;&gt;NOR",G9:G11)</f>
        <v>0</v>
      </c>
      <c r="H8" s="163"/>
      <c r="I8" s="163">
        <f>SUM(I9:I11)</f>
        <v>0</v>
      </c>
      <c r="J8" s="163"/>
      <c r="K8" s="163">
        <f>SUM(K9:K11)</f>
        <v>0</v>
      </c>
      <c r="L8" s="163"/>
      <c r="M8" s="163">
        <f>SUM(M9:M11)</f>
        <v>0</v>
      </c>
      <c r="N8" s="163"/>
      <c r="O8" s="163">
        <f>SUM(O9:O11)</f>
        <v>0</v>
      </c>
      <c r="P8" s="163"/>
      <c r="Q8" s="163">
        <f>SUM(Q9:Q11)</f>
        <v>0</v>
      </c>
      <c r="R8" s="163"/>
      <c r="S8" s="163"/>
      <c r="T8" s="163"/>
      <c r="U8" s="163"/>
      <c r="V8" s="163">
        <f>SUM(V9:V11)</f>
        <v>0</v>
      </c>
      <c r="W8" s="163"/>
      <c r="X8" s="163"/>
      <c r="AG8" t="s">
        <v>97</v>
      </c>
    </row>
    <row r="9" spans="1:60" outlineLevel="1" x14ac:dyDescent="0.25">
      <c r="A9" s="176">
        <v>28</v>
      </c>
      <c r="B9" s="177"/>
      <c r="C9" s="184" t="s">
        <v>103</v>
      </c>
      <c r="D9" s="178" t="s">
        <v>98</v>
      </c>
      <c r="E9" s="179">
        <v>90</v>
      </c>
      <c r="F9" s="180"/>
      <c r="G9" s="181">
        <f t="shared" ref="G9" si="0">ROUND(E9*F9,2)</f>
        <v>0</v>
      </c>
      <c r="H9" s="162"/>
      <c r="I9" s="161">
        <f t="shared" ref="I9" si="1">ROUND(E9*H9,2)</f>
        <v>0</v>
      </c>
      <c r="J9" s="162"/>
      <c r="K9" s="161">
        <f t="shared" ref="K9" si="2">ROUND(E9*J9,2)</f>
        <v>0</v>
      </c>
      <c r="L9" s="161">
        <v>21</v>
      </c>
      <c r="M9" s="161">
        <f t="shared" ref="M9" si="3">G9*(1+L9/100)</f>
        <v>0</v>
      </c>
      <c r="N9" s="161">
        <v>0</v>
      </c>
      <c r="O9" s="161">
        <f t="shared" ref="O9" si="4">ROUND(E9*N9,2)</f>
        <v>0</v>
      </c>
      <c r="P9" s="161">
        <v>0</v>
      </c>
      <c r="Q9" s="161">
        <f t="shared" ref="Q9" si="5">ROUND(E9*P9,2)</f>
        <v>0</v>
      </c>
      <c r="R9" s="161"/>
      <c r="S9" s="161" t="s">
        <v>99</v>
      </c>
      <c r="T9" s="161" t="s">
        <v>100</v>
      </c>
      <c r="U9" s="161">
        <v>0</v>
      </c>
      <c r="V9" s="161">
        <f t="shared" ref="V9" si="6">ROUND(E9*U9,2)</f>
        <v>0</v>
      </c>
      <c r="W9" s="161"/>
      <c r="X9" s="161" t="s">
        <v>101</v>
      </c>
      <c r="Y9" s="154"/>
      <c r="Z9" s="154"/>
      <c r="AA9" s="154"/>
      <c r="AB9" s="154"/>
      <c r="AC9" s="154"/>
      <c r="AD9" s="154"/>
      <c r="AE9" s="154"/>
      <c r="AF9" s="154"/>
      <c r="AG9" s="154" t="s">
        <v>102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ht="20" outlineLevel="1" x14ac:dyDescent="0.25">
      <c r="A10" s="176">
        <v>50</v>
      </c>
      <c r="B10" s="177"/>
      <c r="C10" s="184" t="s">
        <v>106</v>
      </c>
      <c r="D10" s="178" t="s">
        <v>107</v>
      </c>
      <c r="E10" s="179">
        <v>1</v>
      </c>
      <c r="F10" s="180"/>
      <c r="G10" s="181">
        <f t="shared" ref="G10:G11" si="7">ROUND(E10*F10,2)</f>
        <v>0</v>
      </c>
      <c r="H10" s="162"/>
      <c r="I10" s="161">
        <f t="shared" ref="I10:I11" si="8">ROUND(E10*H10,2)</f>
        <v>0</v>
      </c>
      <c r="J10" s="162"/>
      <c r="K10" s="161">
        <f t="shared" ref="K10:K11" si="9">ROUND(E10*J10,2)</f>
        <v>0</v>
      </c>
      <c r="L10" s="161">
        <v>21</v>
      </c>
      <c r="M10" s="161">
        <f t="shared" ref="M10:M11" si="10">G10*(1+L10/100)</f>
        <v>0</v>
      </c>
      <c r="N10" s="161">
        <v>0</v>
      </c>
      <c r="O10" s="161">
        <f t="shared" ref="O10:O11" si="11">ROUND(E10*N10,2)</f>
        <v>0</v>
      </c>
      <c r="P10" s="161">
        <v>0</v>
      </c>
      <c r="Q10" s="161">
        <f t="shared" ref="Q10:Q11" si="12">ROUND(E10*P10,2)</f>
        <v>0</v>
      </c>
      <c r="R10" s="161"/>
      <c r="S10" s="161" t="s">
        <v>99</v>
      </c>
      <c r="T10" s="161" t="s">
        <v>100</v>
      </c>
      <c r="U10" s="161">
        <v>0</v>
      </c>
      <c r="V10" s="161">
        <f t="shared" ref="V10:V11" si="13">ROUND(E10*U10,2)</f>
        <v>0</v>
      </c>
      <c r="W10" s="161"/>
      <c r="X10" s="161" t="s">
        <v>101</v>
      </c>
      <c r="Y10" s="154"/>
      <c r="Z10" s="154"/>
      <c r="AA10" s="154"/>
      <c r="AB10" s="154"/>
      <c r="AC10" s="154"/>
      <c r="AD10" s="154"/>
      <c r="AE10" s="154"/>
      <c r="AF10" s="154"/>
      <c r="AG10" s="154" t="s">
        <v>102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5">
      <c r="A11" s="176">
        <v>56</v>
      </c>
      <c r="B11" s="177"/>
      <c r="C11" s="184" t="s">
        <v>139</v>
      </c>
      <c r="D11" s="178" t="s">
        <v>107</v>
      </c>
      <c r="E11" s="179">
        <v>1</v>
      </c>
      <c r="F11" s="180"/>
      <c r="G11" s="181">
        <f t="shared" si="7"/>
        <v>0</v>
      </c>
      <c r="H11" s="162"/>
      <c r="I11" s="161">
        <f t="shared" si="8"/>
        <v>0</v>
      </c>
      <c r="J11" s="162"/>
      <c r="K11" s="161">
        <f t="shared" si="9"/>
        <v>0</v>
      </c>
      <c r="L11" s="161">
        <v>21</v>
      </c>
      <c r="M11" s="161">
        <f t="shared" si="10"/>
        <v>0</v>
      </c>
      <c r="N11" s="161">
        <v>0</v>
      </c>
      <c r="O11" s="161">
        <f t="shared" si="11"/>
        <v>0</v>
      </c>
      <c r="P11" s="161">
        <v>0</v>
      </c>
      <c r="Q11" s="161">
        <f t="shared" si="12"/>
        <v>0</v>
      </c>
      <c r="R11" s="161"/>
      <c r="S11" s="161" t="s">
        <v>99</v>
      </c>
      <c r="T11" s="161" t="s">
        <v>100</v>
      </c>
      <c r="U11" s="161">
        <v>0</v>
      </c>
      <c r="V11" s="161">
        <f t="shared" si="13"/>
        <v>0</v>
      </c>
      <c r="W11" s="161"/>
      <c r="X11" s="161" t="s">
        <v>101</v>
      </c>
      <c r="Y11" s="154"/>
      <c r="Z11" s="154"/>
      <c r="AA11" s="154"/>
      <c r="AB11" s="154"/>
      <c r="AC11" s="154"/>
      <c r="AD11" s="154"/>
      <c r="AE11" s="154"/>
      <c r="AF11" s="154"/>
      <c r="AG11" s="154" t="s">
        <v>102</v>
      </c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ht="13" x14ac:dyDescent="0.25">
      <c r="A12" s="164" t="s">
        <v>96</v>
      </c>
      <c r="B12" s="165" t="s">
        <v>62</v>
      </c>
      <c r="C12" s="183" t="s">
        <v>142</v>
      </c>
      <c r="D12" s="166"/>
      <c r="E12" s="167"/>
      <c r="F12" s="168"/>
      <c r="G12" s="169">
        <f>SUMIF(AG13:AG18,"&lt;&gt;NOR",G13:G18)</f>
        <v>0</v>
      </c>
      <c r="H12" s="163"/>
      <c r="I12" s="163">
        <f>SUM(I13:I18)</f>
        <v>0</v>
      </c>
      <c r="J12" s="163"/>
      <c r="K12" s="163">
        <f>SUM(K13:K18)</f>
        <v>0</v>
      </c>
      <c r="L12" s="163"/>
      <c r="M12" s="163">
        <f>SUM(M13:M18)</f>
        <v>0</v>
      </c>
      <c r="N12" s="163"/>
      <c r="O12" s="163">
        <f>SUM(O13:O18)</f>
        <v>0</v>
      </c>
      <c r="P12" s="163"/>
      <c r="Q12" s="163">
        <f>SUM(Q13:Q18)</f>
        <v>0</v>
      </c>
      <c r="R12" s="163"/>
      <c r="S12" s="163"/>
      <c r="T12" s="163"/>
      <c r="U12" s="163"/>
      <c r="V12" s="163">
        <f>SUM(V13:V18)</f>
        <v>0</v>
      </c>
      <c r="W12" s="163"/>
      <c r="X12" s="163"/>
      <c r="AG12" t="s">
        <v>97</v>
      </c>
    </row>
    <row r="13" spans="1:60" ht="30" outlineLevel="1" x14ac:dyDescent="0.25">
      <c r="A13" s="176">
        <v>66</v>
      </c>
      <c r="B13" s="177" t="s">
        <v>159</v>
      </c>
      <c r="C13" s="184" t="s">
        <v>158</v>
      </c>
      <c r="D13" s="178" t="s">
        <v>98</v>
      </c>
      <c r="E13" s="179">
        <v>1</v>
      </c>
      <c r="F13" s="180"/>
      <c r="G13" s="181">
        <f t="shared" ref="G13:G18" si="14">ROUND(E13*F13,2)</f>
        <v>0</v>
      </c>
      <c r="H13" s="162"/>
      <c r="I13" s="161">
        <f t="shared" ref="I13:I18" si="15">ROUND(E13*H13,2)</f>
        <v>0</v>
      </c>
      <c r="J13" s="162"/>
      <c r="K13" s="161">
        <f t="shared" ref="K13:K18" si="16">ROUND(E13*J13,2)</f>
        <v>0</v>
      </c>
      <c r="L13" s="161">
        <v>21</v>
      </c>
      <c r="M13" s="161">
        <f t="shared" ref="M13:M18" si="17">G13*(1+L13/100)</f>
        <v>0</v>
      </c>
      <c r="N13" s="161">
        <v>0</v>
      </c>
      <c r="O13" s="161">
        <f t="shared" ref="O13:O18" si="18">ROUND(E13*N13,2)</f>
        <v>0</v>
      </c>
      <c r="P13" s="161">
        <v>0</v>
      </c>
      <c r="Q13" s="161">
        <f t="shared" ref="Q13:Q18" si="19">ROUND(E13*P13,2)</f>
        <v>0</v>
      </c>
      <c r="R13" s="161"/>
      <c r="S13" s="161" t="s">
        <v>99</v>
      </c>
      <c r="T13" s="161" t="s">
        <v>100</v>
      </c>
      <c r="U13" s="161">
        <v>0</v>
      </c>
      <c r="V13" s="161">
        <f t="shared" ref="V13:V18" si="20">ROUND(E13*U13,2)</f>
        <v>0</v>
      </c>
      <c r="W13" s="161"/>
      <c r="X13" s="161" t="s">
        <v>101</v>
      </c>
      <c r="Y13" s="154"/>
      <c r="Z13" s="154"/>
      <c r="AA13" s="154"/>
      <c r="AB13" s="154"/>
      <c r="AC13" s="154"/>
      <c r="AD13" s="154"/>
      <c r="AE13" s="154"/>
      <c r="AF13" s="154"/>
      <c r="AG13" s="154" t="s">
        <v>102</v>
      </c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5">
      <c r="A14" s="176">
        <v>66</v>
      </c>
      <c r="B14" s="177" t="s">
        <v>162</v>
      </c>
      <c r="C14" s="184" t="s">
        <v>140</v>
      </c>
      <c r="D14" s="178" t="s">
        <v>98</v>
      </c>
      <c r="E14" s="179">
        <v>1</v>
      </c>
      <c r="F14" s="180"/>
      <c r="G14" s="181">
        <f t="shared" ref="G14" si="21">ROUND(E14*F14,2)</f>
        <v>0</v>
      </c>
      <c r="H14" s="162"/>
      <c r="I14" s="161">
        <f t="shared" ref="I14" si="22">ROUND(E14*H14,2)</f>
        <v>0</v>
      </c>
      <c r="J14" s="162"/>
      <c r="K14" s="161">
        <f t="shared" ref="K14" si="23">ROUND(E14*J14,2)</f>
        <v>0</v>
      </c>
      <c r="L14" s="161">
        <v>21</v>
      </c>
      <c r="M14" s="161">
        <f t="shared" ref="M14" si="24">G14*(1+L14/100)</f>
        <v>0</v>
      </c>
      <c r="N14" s="161">
        <v>0</v>
      </c>
      <c r="O14" s="161">
        <f t="shared" ref="O14" si="25">ROUND(E14*N14,2)</f>
        <v>0</v>
      </c>
      <c r="P14" s="161">
        <v>0</v>
      </c>
      <c r="Q14" s="161">
        <f t="shared" ref="Q14" si="26">ROUND(E14*P14,2)</f>
        <v>0</v>
      </c>
      <c r="R14" s="161"/>
      <c r="S14" s="161" t="s">
        <v>99</v>
      </c>
      <c r="T14" s="161" t="s">
        <v>100</v>
      </c>
      <c r="U14" s="161">
        <v>0</v>
      </c>
      <c r="V14" s="161">
        <f t="shared" ref="V14" si="27">ROUND(E14*U14,2)</f>
        <v>0</v>
      </c>
      <c r="W14" s="161"/>
      <c r="X14" s="161" t="s">
        <v>101</v>
      </c>
      <c r="Y14" s="154"/>
      <c r="Z14" s="154"/>
      <c r="AA14" s="154"/>
      <c r="AB14" s="154"/>
      <c r="AC14" s="154"/>
      <c r="AD14" s="154"/>
      <c r="AE14" s="154"/>
      <c r="AF14" s="154"/>
      <c r="AG14" s="154" t="s">
        <v>102</v>
      </c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5">
      <c r="A15" s="176">
        <v>67</v>
      </c>
      <c r="B15" s="177" t="s">
        <v>163</v>
      </c>
      <c r="C15" s="184" t="s">
        <v>141</v>
      </c>
      <c r="D15" s="178" t="s">
        <v>98</v>
      </c>
      <c r="E15" s="179">
        <v>2</v>
      </c>
      <c r="F15" s="180"/>
      <c r="G15" s="181">
        <f t="shared" si="14"/>
        <v>0</v>
      </c>
      <c r="H15" s="162"/>
      <c r="I15" s="161">
        <f t="shared" si="15"/>
        <v>0</v>
      </c>
      <c r="J15" s="162"/>
      <c r="K15" s="161">
        <f t="shared" si="16"/>
        <v>0</v>
      </c>
      <c r="L15" s="161">
        <v>21</v>
      </c>
      <c r="M15" s="161">
        <f t="shared" si="17"/>
        <v>0</v>
      </c>
      <c r="N15" s="161">
        <v>0</v>
      </c>
      <c r="O15" s="161">
        <f t="shared" si="18"/>
        <v>0</v>
      </c>
      <c r="P15" s="161">
        <v>0</v>
      </c>
      <c r="Q15" s="161">
        <f t="shared" si="19"/>
        <v>0</v>
      </c>
      <c r="R15" s="161"/>
      <c r="S15" s="161" t="s">
        <v>99</v>
      </c>
      <c r="T15" s="161" t="s">
        <v>100</v>
      </c>
      <c r="U15" s="161">
        <v>0</v>
      </c>
      <c r="V15" s="161">
        <f t="shared" si="20"/>
        <v>0</v>
      </c>
      <c r="W15" s="161"/>
      <c r="X15" s="161" t="s">
        <v>101</v>
      </c>
      <c r="Y15" s="154"/>
      <c r="Z15" s="154"/>
      <c r="AA15" s="154"/>
      <c r="AB15" s="154"/>
      <c r="AC15" s="154"/>
      <c r="AD15" s="154"/>
      <c r="AE15" s="154"/>
      <c r="AF15" s="154"/>
      <c r="AG15" s="154" t="s">
        <v>102</v>
      </c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 x14ac:dyDescent="0.25">
      <c r="A16" s="176">
        <v>68</v>
      </c>
      <c r="B16" s="177" t="s">
        <v>161</v>
      </c>
      <c r="C16" s="184" t="s">
        <v>143</v>
      </c>
      <c r="D16" s="178" t="s">
        <v>98</v>
      </c>
      <c r="E16" s="179">
        <v>3</v>
      </c>
      <c r="F16" s="180"/>
      <c r="G16" s="181">
        <f t="shared" si="14"/>
        <v>0</v>
      </c>
      <c r="H16" s="162"/>
      <c r="I16" s="161">
        <f t="shared" si="15"/>
        <v>0</v>
      </c>
      <c r="J16" s="162"/>
      <c r="K16" s="161">
        <f t="shared" si="16"/>
        <v>0</v>
      </c>
      <c r="L16" s="161">
        <v>21</v>
      </c>
      <c r="M16" s="161">
        <f t="shared" si="17"/>
        <v>0</v>
      </c>
      <c r="N16" s="161">
        <v>0</v>
      </c>
      <c r="O16" s="161">
        <f t="shared" si="18"/>
        <v>0</v>
      </c>
      <c r="P16" s="161">
        <v>0</v>
      </c>
      <c r="Q16" s="161">
        <f t="shared" si="19"/>
        <v>0</v>
      </c>
      <c r="R16" s="161"/>
      <c r="S16" s="161" t="s">
        <v>99</v>
      </c>
      <c r="T16" s="161" t="s">
        <v>100</v>
      </c>
      <c r="U16" s="161">
        <v>0</v>
      </c>
      <c r="V16" s="161">
        <f t="shared" si="20"/>
        <v>0</v>
      </c>
      <c r="W16" s="161"/>
      <c r="X16" s="161" t="s">
        <v>101</v>
      </c>
      <c r="Y16" s="154"/>
      <c r="Z16" s="154"/>
      <c r="AA16" s="154"/>
      <c r="AB16" s="154"/>
      <c r="AC16" s="154"/>
      <c r="AD16" s="154"/>
      <c r="AE16" s="154"/>
      <c r="AF16" s="154"/>
      <c r="AG16" s="154" t="s">
        <v>102</v>
      </c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ht="20" outlineLevel="1" x14ac:dyDescent="0.25">
      <c r="A17" s="176">
        <v>68</v>
      </c>
      <c r="B17" s="177" t="s">
        <v>165</v>
      </c>
      <c r="C17" s="184" t="s">
        <v>164</v>
      </c>
      <c r="D17" s="178" t="s">
        <v>98</v>
      </c>
      <c r="E17" s="179">
        <v>2</v>
      </c>
      <c r="F17" s="180"/>
      <c r="G17" s="181">
        <f t="shared" ref="G17" si="28">ROUND(E17*F17,2)</f>
        <v>0</v>
      </c>
      <c r="H17" s="162"/>
      <c r="I17" s="161">
        <f t="shared" ref="I17" si="29">ROUND(E17*H17,2)</f>
        <v>0</v>
      </c>
      <c r="J17" s="162"/>
      <c r="K17" s="161">
        <f t="shared" ref="K17" si="30">ROUND(E17*J17,2)</f>
        <v>0</v>
      </c>
      <c r="L17" s="161">
        <v>21</v>
      </c>
      <c r="M17" s="161">
        <f t="shared" ref="M17" si="31">G17*(1+L17/100)</f>
        <v>0</v>
      </c>
      <c r="N17" s="161">
        <v>0</v>
      </c>
      <c r="O17" s="161">
        <f t="shared" ref="O17" si="32">ROUND(E17*N17,2)</f>
        <v>0</v>
      </c>
      <c r="P17" s="161">
        <v>0</v>
      </c>
      <c r="Q17" s="161">
        <f t="shared" ref="Q17" si="33">ROUND(E17*P17,2)</f>
        <v>0</v>
      </c>
      <c r="R17" s="161"/>
      <c r="S17" s="161" t="s">
        <v>99</v>
      </c>
      <c r="T17" s="161" t="s">
        <v>100</v>
      </c>
      <c r="U17" s="161">
        <v>0</v>
      </c>
      <c r="V17" s="161">
        <f t="shared" ref="V17" si="34">ROUND(E17*U17,2)</f>
        <v>0</v>
      </c>
      <c r="W17" s="161"/>
      <c r="X17" s="161" t="s">
        <v>101</v>
      </c>
      <c r="Y17" s="154"/>
      <c r="Z17" s="154"/>
      <c r="AA17" s="154"/>
      <c r="AB17" s="154"/>
      <c r="AC17" s="154"/>
      <c r="AD17" s="154"/>
      <c r="AE17" s="154"/>
      <c r="AF17" s="154"/>
      <c r="AG17" s="154" t="s">
        <v>102</v>
      </c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ht="20" outlineLevel="1" x14ac:dyDescent="0.25">
      <c r="A18" s="176">
        <v>69</v>
      </c>
      <c r="B18" s="177" t="s">
        <v>160</v>
      </c>
      <c r="C18" s="184" t="s">
        <v>157</v>
      </c>
      <c r="D18" s="178" t="s">
        <v>98</v>
      </c>
      <c r="E18" s="179">
        <v>2</v>
      </c>
      <c r="F18" s="180"/>
      <c r="G18" s="181">
        <f t="shared" si="14"/>
        <v>0</v>
      </c>
      <c r="H18" s="162"/>
      <c r="I18" s="161">
        <f t="shared" si="15"/>
        <v>0</v>
      </c>
      <c r="J18" s="162"/>
      <c r="K18" s="161">
        <f t="shared" si="16"/>
        <v>0</v>
      </c>
      <c r="L18" s="161">
        <v>21</v>
      </c>
      <c r="M18" s="161">
        <f t="shared" si="17"/>
        <v>0</v>
      </c>
      <c r="N18" s="161">
        <v>0</v>
      </c>
      <c r="O18" s="161">
        <f t="shared" si="18"/>
        <v>0</v>
      </c>
      <c r="P18" s="161">
        <v>0</v>
      </c>
      <c r="Q18" s="161">
        <f t="shared" si="19"/>
        <v>0</v>
      </c>
      <c r="R18" s="161"/>
      <c r="S18" s="161" t="s">
        <v>99</v>
      </c>
      <c r="T18" s="161" t="s">
        <v>100</v>
      </c>
      <c r="U18" s="161">
        <v>0</v>
      </c>
      <c r="V18" s="161">
        <f t="shared" si="20"/>
        <v>0</v>
      </c>
      <c r="W18" s="161"/>
      <c r="X18" s="161" t="s">
        <v>101</v>
      </c>
      <c r="Y18" s="154"/>
      <c r="Z18" s="154"/>
      <c r="AA18" s="154"/>
      <c r="AB18" s="154"/>
      <c r="AC18" s="154"/>
      <c r="AD18" s="154"/>
      <c r="AE18" s="154"/>
      <c r="AF18" s="154"/>
      <c r="AG18" s="154" t="s">
        <v>102</v>
      </c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ht="13" x14ac:dyDescent="0.25">
      <c r="A19" s="164" t="s">
        <v>96</v>
      </c>
      <c r="B19" s="165" t="s">
        <v>63</v>
      </c>
      <c r="C19" s="183" t="s">
        <v>64</v>
      </c>
      <c r="D19" s="166"/>
      <c r="E19" s="167"/>
      <c r="F19" s="168"/>
      <c r="G19" s="169">
        <f>SUMIF(AG20:AG29,"&lt;&gt;NOR",G20:G29)</f>
        <v>0</v>
      </c>
      <c r="H19" s="163"/>
      <c r="I19" s="163">
        <f>SUM(I20:I29)</f>
        <v>0</v>
      </c>
      <c r="J19" s="163"/>
      <c r="K19" s="163">
        <f>SUM(K20:K29)</f>
        <v>0</v>
      </c>
      <c r="L19" s="163"/>
      <c r="M19" s="163">
        <f>SUM(M20:M29)</f>
        <v>0</v>
      </c>
      <c r="N19" s="163"/>
      <c r="O19" s="163">
        <f>SUM(O20:O29)</f>
        <v>0</v>
      </c>
      <c r="P19" s="163"/>
      <c r="Q19" s="163">
        <f>SUM(Q20:Q29)</f>
        <v>0</v>
      </c>
      <c r="R19" s="163"/>
      <c r="S19" s="163"/>
      <c r="T19" s="163"/>
      <c r="U19" s="163"/>
      <c r="V19" s="163">
        <f>SUM(V20:V29)</f>
        <v>0</v>
      </c>
      <c r="W19" s="163"/>
      <c r="X19" s="163"/>
      <c r="AG19" t="s">
        <v>97</v>
      </c>
    </row>
    <row r="20" spans="1:60" ht="20" outlineLevel="1" x14ac:dyDescent="0.25">
      <c r="A20" s="176">
        <v>74</v>
      </c>
      <c r="B20" s="177"/>
      <c r="C20" s="184" t="s">
        <v>145</v>
      </c>
      <c r="D20" s="178" t="s">
        <v>98</v>
      </c>
      <c r="E20" s="179">
        <v>1</v>
      </c>
      <c r="F20" s="180"/>
      <c r="G20" s="181">
        <f t="shared" ref="G20:G29" si="35">ROUND(E20*F20,2)</f>
        <v>0</v>
      </c>
      <c r="H20" s="162"/>
      <c r="I20" s="161">
        <f t="shared" ref="I20:I29" si="36">ROUND(E20*H20,2)</f>
        <v>0</v>
      </c>
      <c r="J20" s="162"/>
      <c r="K20" s="161">
        <f t="shared" ref="K20:K29" si="37">ROUND(E20*J20,2)</f>
        <v>0</v>
      </c>
      <c r="L20" s="161">
        <v>21</v>
      </c>
      <c r="M20" s="161">
        <f t="shared" ref="M20:M29" si="38">G20*(1+L20/100)</f>
        <v>0</v>
      </c>
      <c r="N20" s="161">
        <v>0</v>
      </c>
      <c r="O20" s="161">
        <f t="shared" ref="O20:O29" si="39">ROUND(E20*N20,2)</f>
        <v>0</v>
      </c>
      <c r="P20" s="161">
        <v>0</v>
      </c>
      <c r="Q20" s="161">
        <f t="shared" ref="Q20:Q29" si="40">ROUND(E20*P20,2)</f>
        <v>0</v>
      </c>
      <c r="R20" s="161"/>
      <c r="S20" s="161" t="s">
        <v>99</v>
      </c>
      <c r="T20" s="161" t="s">
        <v>100</v>
      </c>
      <c r="U20" s="161">
        <v>0</v>
      </c>
      <c r="V20" s="161">
        <f t="shared" ref="V20:V29" si="41">ROUND(E20*U20,2)</f>
        <v>0</v>
      </c>
      <c r="W20" s="161"/>
      <c r="X20" s="161" t="s">
        <v>101</v>
      </c>
      <c r="Y20" s="154"/>
      <c r="Z20" s="154"/>
      <c r="AA20" s="154"/>
      <c r="AB20" s="154"/>
      <c r="AC20" s="154"/>
      <c r="AD20" s="154"/>
      <c r="AE20" s="154"/>
      <c r="AF20" s="154"/>
      <c r="AG20" s="154" t="s">
        <v>102</v>
      </c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ht="20" outlineLevel="1" x14ac:dyDescent="0.25">
      <c r="A21" s="176">
        <v>75</v>
      </c>
      <c r="B21" s="177"/>
      <c r="C21" s="184" t="s">
        <v>144</v>
      </c>
      <c r="D21" s="178" t="s">
        <v>98</v>
      </c>
      <c r="E21" s="179">
        <v>5</v>
      </c>
      <c r="F21" s="180"/>
      <c r="G21" s="181">
        <f t="shared" si="35"/>
        <v>0</v>
      </c>
      <c r="H21" s="162"/>
      <c r="I21" s="161">
        <f t="shared" si="36"/>
        <v>0</v>
      </c>
      <c r="J21" s="162"/>
      <c r="K21" s="161">
        <f t="shared" si="37"/>
        <v>0</v>
      </c>
      <c r="L21" s="161">
        <v>21</v>
      </c>
      <c r="M21" s="161">
        <f t="shared" si="38"/>
        <v>0</v>
      </c>
      <c r="N21" s="161">
        <v>0</v>
      </c>
      <c r="O21" s="161">
        <f t="shared" si="39"/>
        <v>0</v>
      </c>
      <c r="P21" s="161">
        <v>0</v>
      </c>
      <c r="Q21" s="161">
        <f t="shared" si="40"/>
        <v>0</v>
      </c>
      <c r="R21" s="161"/>
      <c r="S21" s="161" t="s">
        <v>99</v>
      </c>
      <c r="T21" s="161" t="s">
        <v>100</v>
      </c>
      <c r="U21" s="161">
        <v>0</v>
      </c>
      <c r="V21" s="161">
        <f t="shared" si="41"/>
        <v>0</v>
      </c>
      <c r="W21" s="161"/>
      <c r="X21" s="161" t="s">
        <v>101</v>
      </c>
      <c r="Y21" s="154"/>
      <c r="Z21" s="154"/>
      <c r="AA21" s="154"/>
      <c r="AB21" s="154"/>
      <c r="AC21" s="154"/>
      <c r="AD21" s="154"/>
      <c r="AE21" s="154"/>
      <c r="AF21" s="154"/>
      <c r="AG21" s="154" t="s">
        <v>102</v>
      </c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ht="20" outlineLevel="1" x14ac:dyDescent="0.25">
      <c r="A22" s="176">
        <v>75</v>
      </c>
      <c r="B22" s="177"/>
      <c r="C22" s="184" t="s">
        <v>146</v>
      </c>
      <c r="D22" s="178" t="s">
        <v>98</v>
      </c>
      <c r="E22" s="179">
        <v>4</v>
      </c>
      <c r="F22" s="180"/>
      <c r="G22" s="181">
        <f t="shared" ref="G22" si="42">ROUND(E22*F22,2)</f>
        <v>0</v>
      </c>
      <c r="H22" s="162"/>
      <c r="I22" s="161">
        <f t="shared" ref="I22" si="43">ROUND(E22*H22,2)</f>
        <v>0</v>
      </c>
      <c r="J22" s="162"/>
      <c r="K22" s="161">
        <f t="shared" ref="K22" si="44">ROUND(E22*J22,2)</f>
        <v>0</v>
      </c>
      <c r="L22" s="161">
        <v>21</v>
      </c>
      <c r="M22" s="161">
        <f t="shared" ref="M22" si="45">G22*(1+L22/100)</f>
        <v>0</v>
      </c>
      <c r="N22" s="161">
        <v>0</v>
      </c>
      <c r="O22" s="161">
        <f t="shared" ref="O22" si="46">ROUND(E22*N22,2)</f>
        <v>0</v>
      </c>
      <c r="P22" s="161">
        <v>0</v>
      </c>
      <c r="Q22" s="161">
        <f t="shared" ref="Q22" si="47">ROUND(E22*P22,2)</f>
        <v>0</v>
      </c>
      <c r="R22" s="161"/>
      <c r="S22" s="161" t="s">
        <v>99</v>
      </c>
      <c r="T22" s="161" t="s">
        <v>100</v>
      </c>
      <c r="U22" s="161">
        <v>0</v>
      </c>
      <c r="V22" s="161">
        <f t="shared" ref="V22" si="48">ROUND(E22*U22,2)</f>
        <v>0</v>
      </c>
      <c r="W22" s="161"/>
      <c r="X22" s="161" t="s">
        <v>101</v>
      </c>
      <c r="Y22" s="154"/>
      <c r="Z22" s="154"/>
      <c r="AA22" s="154"/>
      <c r="AB22" s="154"/>
      <c r="AC22" s="154"/>
      <c r="AD22" s="154"/>
      <c r="AE22" s="154"/>
      <c r="AF22" s="154"/>
      <c r="AG22" s="154" t="s">
        <v>102</v>
      </c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5">
      <c r="A23" s="176">
        <v>76</v>
      </c>
      <c r="B23" s="177"/>
      <c r="C23" s="184" t="s">
        <v>147</v>
      </c>
      <c r="D23" s="178" t="s">
        <v>98</v>
      </c>
      <c r="E23" s="179">
        <v>2</v>
      </c>
      <c r="F23" s="180"/>
      <c r="G23" s="181">
        <f t="shared" si="35"/>
        <v>0</v>
      </c>
      <c r="H23" s="162"/>
      <c r="I23" s="161">
        <f t="shared" si="36"/>
        <v>0</v>
      </c>
      <c r="J23" s="162"/>
      <c r="K23" s="161">
        <f t="shared" si="37"/>
        <v>0</v>
      </c>
      <c r="L23" s="161">
        <v>21</v>
      </c>
      <c r="M23" s="161">
        <f t="shared" si="38"/>
        <v>0</v>
      </c>
      <c r="N23" s="161">
        <v>0</v>
      </c>
      <c r="O23" s="161">
        <f t="shared" si="39"/>
        <v>0</v>
      </c>
      <c r="P23" s="161">
        <v>0</v>
      </c>
      <c r="Q23" s="161">
        <f t="shared" si="40"/>
        <v>0</v>
      </c>
      <c r="R23" s="161"/>
      <c r="S23" s="161" t="s">
        <v>99</v>
      </c>
      <c r="T23" s="161" t="s">
        <v>100</v>
      </c>
      <c r="U23" s="161">
        <v>0</v>
      </c>
      <c r="V23" s="161">
        <f t="shared" si="41"/>
        <v>0</v>
      </c>
      <c r="W23" s="161"/>
      <c r="X23" s="161" t="s">
        <v>101</v>
      </c>
      <c r="Y23" s="154"/>
      <c r="Z23" s="154"/>
      <c r="AA23" s="154"/>
      <c r="AB23" s="154"/>
      <c r="AC23" s="154"/>
      <c r="AD23" s="154"/>
      <c r="AE23" s="154"/>
      <c r="AF23" s="154"/>
      <c r="AG23" s="154" t="s">
        <v>102</v>
      </c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5">
      <c r="A24" s="176">
        <v>77</v>
      </c>
      <c r="B24" s="177"/>
      <c r="C24" s="184" t="s">
        <v>148</v>
      </c>
      <c r="D24" s="178" t="s">
        <v>98</v>
      </c>
      <c r="E24" s="179">
        <v>1</v>
      </c>
      <c r="F24" s="180"/>
      <c r="G24" s="181">
        <f t="shared" si="35"/>
        <v>0</v>
      </c>
      <c r="H24" s="162"/>
      <c r="I24" s="161">
        <f t="shared" si="36"/>
        <v>0</v>
      </c>
      <c r="J24" s="162"/>
      <c r="K24" s="161">
        <f t="shared" si="37"/>
        <v>0</v>
      </c>
      <c r="L24" s="161">
        <v>21</v>
      </c>
      <c r="M24" s="161">
        <f t="shared" si="38"/>
        <v>0</v>
      </c>
      <c r="N24" s="161">
        <v>0</v>
      </c>
      <c r="O24" s="161">
        <f t="shared" si="39"/>
        <v>0</v>
      </c>
      <c r="P24" s="161">
        <v>0</v>
      </c>
      <c r="Q24" s="161">
        <f t="shared" si="40"/>
        <v>0</v>
      </c>
      <c r="R24" s="161"/>
      <c r="S24" s="161" t="s">
        <v>99</v>
      </c>
      <c r="T24" s="161" t="s">
        <v>100</v>
      </c>
      <c r="U24" s="161">
        <v>0</v>
      </c>
      <c r="V24" s="161">
        <f t="shared" si="41"/>
        <v>0</v>
      </c>
      <c r="W24" s="161"/>
      <c r="X24" s="161" t="s">
        <v>104</v>
      </c>
      <c r="Y24" s="154"/>
      <c r="Z24" s="154"/>
      <c r="AA24" s="154"/>
      <c r="AB24" s="154"/>
      <c r="AC24" s="154"/>
      <c r="AD24" s="154"/>
      <c r="AE24" s="154"/>
      <c r="AF24" s="154"/>
      <c r="AG24" s="154" t="s">
        <v>105</v>
      </c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5">
      <c r="A25" s="176">
        <v>78</v>
      </c>
      <c r="B25" s="177"/>
      <c r="C25" s="184" t="s">
        <v>149</v>
      </c>
      <c r="D25" s="178" t="s">
        <v>98</v>
      </c>
      <c r="E25" s="179">
        <v>1</v>
      </c>
      <c r="F25" s="180"/>
      <c r="G25" s="181">
        <f t="shared" si="35"/>
        <v>0</v>
      </c>
      <c r="H25" s="162"/>
      <c r="I25" s="161">
        <f t="shared" si="36"/>
        <v>0</v>
      </c>
      <c r="J25" s="162"/>
      <c r="K25" s="161">
        <f t="shared" si="37"/>
        <v>0</v>
      </c>
      <c r="L25" s="161">
        <v>21</v>
      </c>
      <c r="M25" s="161">
        <f t="shared" si="38"/>
        <v>0</v>
      </c>
      <c r="N25" s="161">
        <v>0</v>
      </c>
      <c r="O25" s="161">
        <f t="shared" si="39"/>
        <v>0</v>
      </c>
      <c r="P25" s="161">
        <v>0</v>
      </c>
      <c r="Q25" s="161">
        <f t="shared" si="40"/>
        <v>0</v>
      </c>
      <c r="R25" s="161"/>
      <c r="S25" s="161" t="s">
        <v>99</v>
      </c>
      <c r="T25" s="161" t="s">
        <v>100</v>
      </c>
      <c r="U25" s="161">
        <v>0</v>
      </c>
      <c r="V25" s="161">
        <f t="shared" si="41"/>
        <v>0</v>
      </c>
      <c r="W25" s="161"/>
      <c r="X25" s="161" t="s">
        <v>104</v>
      </c>
      <c r="Y25" s="154"/>
      <c r="Z25" s="154"/>
      <c r="AA25" s="154"/>
      <c r="AB25" s="154"/>
      <c r="AC25" s="154"/>
      <c r="AD25" s="154"/>
      <c r="AE25" s="154"/>
      <c r="AF25" s="154"/>
      <c r="AG25" s="154" t="s">
        <v>105</v>
      </c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5">
      <c r="A26" s="176">
        <v>79</v>
      </c>
      <c r="B26" s="177"/>
      <c r="C26" s="184" t="s">
        <v>166</v>
      </c>
      <c r="D26" s="178" t="s">
        <v>98</v>
      </c>
      <c r="E26" s="179">
        <v>1</v>
      </c>
      <c r="F26" s="180"/>
      <c r="G26" s="181">
        <f t="shared" si="35"/>
        <v>0</v>
      </c>
      <c r="H26" s="162"/>
      <c r="I26" s="161">
        <f t="shared" si="36"/>
        <v>0</v>
      </c>
      <c r="J26" s="162"/>
      <c r="K26" s="161">
        <f t="shared" si="37"/>
        <v>0</v>
      </c>
      <c r="L26" s="161">
        <v>21</v>
      </c>
      <c r="M26" s="161">
        <f t="shared" si="38"/>
        <v>0</v>
      </c>
      <c r="N26" s="161">
        <v>0</v>
      </c>
      <c r="O26" s="161">
        <f t="shared" si="39"/>
        <v>0</v>
      </c>
      <c r="P26" s="161">
        <v>0</v>
      </c>
      <c r="Q26" s="161">
        <f t="shared" si="40"/>
        <v>0</v>
      </c>
      <c r="R26" s="161"/>
      <c r="S26" s="161" t="s">
        <v>99</v>
      </c>
      <c r="T26" s="161" t="s">
        <v>100</v>
      </c>
      <c r="U26" s="161">
        <v>0</v>
      </c>
      <c r="V26" s="161">
        <f t="shared" si="41"/>
        <v>0</v>
      </c>
      <c r="W26" s="161"/>
      <c r="X26" s="161" t="s">
        <v>101</v>
      </c>
      <c r="Y26" s="154"/>
      <c r="Z26" s="154"/>
      <c r="AA26" s="154"/>
      <c r="AB26" s="154"/>
      <c r="AC26" s="154"/>
      <c r="AD26" s="154"/>
      <c r="AE26" s="154"/>
      <c r="AF26" s="154"/>
      <c r="AG26" s="154" t="s">
        <v>102</v>
      </c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5">
      <c r="A27" s="176">
        <v>80</v>
      </c>
      <c r="B27" s="177"/>
      <c r="C27" s="184" t="s">
        <v>150</v>
      </c>
      <c r="D27" s="178" t="s">
        <v>98</v>
      </c>
      <c r="E27" s="179">
        <v>1</v>
      </c>
      <c r="F27" s="180"/>
      <c r="G27" s="181">
        <f t="shared" si="35"/>
        <v>0</v>
      </c>
      <c r="H27" s="162"/>
      <c r="I27" s="161">
        <f t="shared" si="36"/>
        <v>0</v>
      </c>
      <c r="J27" s="162"/>
      <c r="K27" s="161">
        <f t="shared" si="37"/>
        <v>0</v>
      </c>
      <c r="L27" s="161">
        <v>21</v>
      </c>
      <c r="M27" s="161">
        <f t="shared" si="38"/>
        <v>0</v>
      </c>
      <c r="N27" s="161">
        <v>0</v>
      </c>
      <c r="O27" s="161">
        <f t="shared" si="39"/>
        <v>0</v>
      </c>
      <c r="P27" s="161">
        <v>0</v>
      </c>
      <c r="Q27" s="161">
        <f t="shared" si="40"/>
        <v>0</v>
      </c>
      <c r="R27" s="161"/>
      <c r="S27" s="161" t="s">
        <v>99</v>
      </c>
      <c r="T27" s="161" t="s">
        <v>100</v>
      </c>
      <c r="U27" s="161">
        <v>0</v>
      </c>
      <c r="V27" s="161">
        <f t="shared" si="41"/>
        <v>0</v>
      </c>
      <c r="W27" s="161"/>
      <c r="X27" s="161" t="s">
        <v>101</v>
      </c>
      <c r="Y27" s="154"/>
      <c r="Z27" s="154"/>
      <c r="AA27" s="154"/>
      <c r="AB27" s="154"/>
      <c r="AC27" s="154"/>
      <c r="AD27" s="154"/>
      <c r="AE27" s="154"/>
      <c r="AF27" s="154"/>
      <c r="AG27" s="154" t="s">
        <v>102</v>
      </c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 x14ac:dyDescent="0.25">
      <c r="A28" s="176">
        <v>81</v>
      </c>
      <c r="B28" s="177"/>
      <c r="C28" s="184" t="s">
        <v>151</v>
      </c>
      <c r="D28" s="178" t="s">
        <v>98</v>
      </c>
      <c r="E28" s="179">
        <v>3</v>
      </c>
      <c r="F28" s="180"/>
      <c r="G28" s="181">
        <f t="shared" si="35"/>
        <v>0</v>
      </c>
      <c r="H28" s="162"/>
      <c r="I28" s="161">
        <f t="shared" si="36"/>
        <v>0</v>
      </c>
      <c r="J28" s="162"/>
      <c r="K28" s="161">
        <f t="shared" si="37"/>
        <v>0</v>
      </c>
      <c r="L28" s="161">
        <v>21</v>
      </c>
      <c r="M28" s="161">
        <f t="shared" si="38"/>
        <v>0</v>
      </c>
      <c r="N28" s="161">
        <v>0</v>
      </c>
      <c r="O28" s="161">
        <f t="shared" si="39"/>
        <v>0</v>
      </c>
      <c r="P28" s="161">
        <v>0</v>
      </c>
      <c r="Q28" s="161">
        <f t="shared" si="40"/>
        <v>0</v>
      </c>
      <c r="R28" s="161"/>
      <c r="S28" s="161" t="s">
        <v>99</v>
      </c>
      <c r="T28" s="161" t="s">
        <v>100</v>
      </c>
      <c r="U28" s="161">
        <v>0</v>
      </c>
      <c r="V28" s="161">
        <f t="shared" si="41"/>
        <v>0</v>
      </c>
      <c r="W28" s="161"/>
      <c r="X28" s="161" t="s">
        <v>101</v>
      </c>
      <c r="Y28" s="154"/>
      <c r="Z28" s="154"/>
      <c r="AA28" s="154"/>
      <c r="AB28" s="154"/>
      <c r="AC28" s="154"/>
      <c r="AD28" s="154"/>
      <c r="AE28" s="154"/>
      <c r="AF28" s="154"/>
      <c r="AG28" s="154" t="s">
        <v>102</v>
      </c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5">
      <c r="A29" s="176">
        <v>82</v>
      </c>
      <c r="B29" s="177"/>
      <c r="C29" s="184" t="s">
        <v>152</v>
      </c>
      <c r="D29" s="178" t="s">
        <v>98</v>
      </c>
      <c r="E29" s="179">
        <v>3</v>
      </c>
      <c r="F29" s="180"/>
      <c r="G29" s="181">
        <f t="shared" si="35"/>
        <v>0</v>
      </c>
      <c r="H29" s="162"/>
      <c r="I29" s="161">
        <f t="shared" si="36"/>
        <v>0</v>
      </c>
      <c r="J29" s="162"/>
      <c r="K29" s="161">
        <f t="shared" si="37"/>
        <v>0</v>
      </c>
      <c r="L29" s="161">
        <v>21</v>
      </c>
      <c r="M29" s="161">
        <f t="shared" si="38"/>
        <v>0</v>
      </c>
      <c r="N29" s="161">
        <v>0</v>
      </c>
      <c r="O29" s="161">
        <f t="shared" si="39"/>
        <v>0</v>
      </c>
      <c r="P29" s="161">
        <v>0</v>
      </c>
      <c r="Q29" s="161">
        <f t="shared" si="40"/>
        <v>0</v>
      </c>
      <c r="R29" s="161"/>
      <c r="S29" s="161" t="s">
        <v>99</v>
      </c>
      <c r="T29" s="161" t="s">
        <v>100</v>
      </c>
      <c r="U29" s="161">
        <v>0</v>
      </c>
      <c r="V29" s="161">
        <f t="shared" si="41"/>
        <v>0</v>
      </c>
      <c r="W29" s="161"/>
      <c r="X29" s="161" t="s">
        <v>101</v>
      </c>
      <c r="Y29" s="154"/>
      <c r="Z29" s="154"/>
      <c r="AA29" s="154"/>
      <c r="AB29" s="154"/>
      <c r="AC29" s="154"/>
      <c r="AD29" s="154"/>
      <c r="AE29" s="154"/>
      <c r="AF29" s="154"/>
      <c r="AG29" s="154" t="s">
        <v>102</v>
      </c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ht="13" x14ac:dyDescent="0.25">
      <c r="A30" s="164" t="s">
        <v>96</v>
      </c>
      <c r="B30" s="165" t="s">
        <v>65</v>
      </c>
      <c r="C30" s="183" t="s">
        <v>67</v>
      </c>
      <c r="D30" s="166"/>
      <c r="E30" s="167"/>
      <c r="F30" s="168"/>
      <c r="G30" s="169">
        <f>SUMIF(AG31:AG35,"&lt;&gt;NOR",G31:G35)</f>
        <v>0</v>
      </c>
      <c r="H30" s="163"/>
      <c r="I30" s="163">
        <f>SUM(I31:I35)</f>
        <v>0</v>
      </c>
      <c r="J30" s="163"/>
      <c r="K30" s="163">
        <f>SUM(K31:K35)</f>
        <v>0</v>
      </c>
      <c r="L30" s="163"/>
      <c r="M30" s="163">
        <f>SUM(M31:M35)</f>
        <v>0</v>
      </c>
      <c r="N30" s="163"/>
      <c r="O30" s="163">
        <f>SUM(O31:O35)</f>
        <v>0</v>
      </c>
      <c r="P30" s="163"/>
      <c r="Q30" s="163">
        <f>SUM(Q31:Q35)</f>
        <v>0</v>
      </c>
      <c r="R30" s="163"/>
      <c r="S30" s="163"/>
      <c r="T30" s="163"/>
      <c r="U30" s="163"/>
      <c r="V30" s="163">
        <f>SUM(V31:V35)</f>
        <v>0</v>
      </c>
      <c r="W30" s="163"/>
      <c r="X30" s="163"/>
      <c r="AG30" t="s">
        <v>97</v>
      </c>
    </row>
    <row r="31" spans="1:60" outlineLevel="1" x14ac:dyDescent="0.25">
      <c r="A31" s="176">
        <v>96</v>
      </c>
      <c r="B31" s="177"/>
      <c r="C31" s="184" t="s">
        <v>109</v>
      </c>
      <c r="D31" s="178" t="s">
        <v>108</v>
      </c>
      <c r="E31" s="179">
        <v>54</v>
      </c>
      <c r="F31" s="180"/>
      <c r="G31" s="181">
        <f t="shared" ref="G31:G35" si="49">ROUND(E31*F31,2)</f>
        <v>0</v>
      </c>
      <c r="H31" s="162"/>
      <c r="I31" s="161">
        <f t="shared" ref="I31:I35" si="50">ROUND(E31*H31,2)</f>
        <v>0</v>
      </c>
      <c r="J31" s="162"/>
      <c r="K31" s="161">
        <f t="shared" ref="K31:K35" si="51">ROUND(E31*J31,2)</f>
        <v>0</v>
      </c>
      <c r="L31" s="161">
        <v>21</v>
      </c>
      <c r="M31" s="161">
        <f t="shared" ref="M31:M35" si="52">G31*(1+L31/100)</f>
        <v>0</v>
      </c>
      <c r="N31" s="161">
        <v>0</v>
      </c>
      <c r="O31" s="161">
        <f t="shared" ref="O31:O35" si="53">ROUND(E31*N31,2)</f>
        <v>0</v>
      </c>
      <c r="P31" s="161">
        <v>0</v>
      </c>
      <c r="Q31" s="161">
        <f t="shared" ref="Q31:Q35" si="54">ROUND(E31*P31,2)</f>
        <v>0</v>
      </c>
      <c r="R31" s="161"/>
      <c r="S31" s="161" t="s">
        <v>99</v>
      </c>
      <c r="T31" s="161" t="s">
        <v>100</v>
      </c>
      <c r="U31" s="161">
        <v>0</v>
      </c>
      <c r="V31" s="161">
        <f t="shared" ref="V31:V35" si="55">ROUND(E31*U31,2)</f>
        <v>0</v>
      </c>
      <c r="W31" s="161"/>
      <c r="X31" s="161" t="s">
        <v>104</v>
      </c>
      <c r="Y31" s="154"/>
      <c r="Z31" s="154"/>
      <c r="AA31" s="154"/>
      <c r="AB31" s="154"/>
      <c r="AC31" s="154"/>
      <c r="AD31" s="154"/>
      <c r="AE31" s="154"/>
      <c r="AF31" s="154"/>
      <c r="AG31" s="154" t="s">
        <v>105</v>
      </c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 x14ac:dyDescent="0.25">
      <c r="A32" s="176">
        <v>97</v>
      </c>
      <c r="B32" s="177"/>
      <c r="C32" s="184" t="s">
        <v>153</v>
      </c>
      <c r="D32" s="178" t="s">
        <v>108</v>
      </c>
      <c r="E32" s="179">
        <v>874</v>
      </c>
      <c r="F32" s="180"/>
      <c r="G32" s="181">
        <f t="shared" si="49"/>
        <v>0</v>
      </c>
      <c r="H32" s="162"/>
      <c r="I32" s="161">
        <f t="shared" si="50"/>
        <v>0</v>
      </c>
      <c r="J32" s="162"/>
      <c r="K32" s="161">
        <f t="shared" si="51"/>
        <v>0</v>
      </c>
      <c r="L32" s="161">
        <v>21</v>
      </c>
      <c r="M32" s="161">
        <f t="shared" si="52"/>
        <v>0</v>
      </c>
      <c r="N32" s="161">
        <v>0</v>
      </c>
      <c r="O32" s="161">
        <f t="shared" si="53"/>
        <v>0</v>
      </c>
      <c r="P32" s="161">
        <v>0</v>
      </c>
      <c r="Q32" s="161">
        <f t="shared" si="54"/>
        <v>0</v>
      </c>
      <c r="R32" s="161"/>
      <c r="S32" s="161" t="s">
        <v>99</v>
      </c>
      <c r="T32" s="161" t="s">
        <v>100</v>
      </c>
      <c r="U32" s="161">
        <v>0</v>
      </c>
      <c r="V32" s="161">
        <f t="shared" si="55"/>
        <v>0</v>
      </c>
      <c r="W32" s="161"/>
      <c r="X32" s="161" t="s">
        <v>104</v>
      </c>
      <c r="Y32" s="154"/>
      <c r="Z32" s="154"/>
      <c r="AA32" s="154"/>
      <c r="AB32" s="154"/>
      <c r="AC32" s="154"/>
      <c r="AD32" s="154"/>
      <c r="AE32" s="154"/>
      <c r="AF32" s="154"/>
      <c r="AG32" s="154" t="s">
        <v>105</v>
      </c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 x14ac:dyDescent="0.25">
      <c r="A33" s="176">
        <v>98</v>
      </c>
      <c r="B33" s="177"/>
      <c r="C33" s="184" t="s">
        <v>154</v>
      </c>
      <c r="D33" s="178" t="s">
        <v>108</v>
      </c>
      <c r="E33" s="179">
        <v>2432</v>
      </c>
      <c r="F33" s="180"/>
      <c r="G33" s="181">
        <f t="shared" si="49"/>
        <v>0</v>
      </c>
      <c r="H33" s="162"/>
      <c r="I33" s="161">
        <f t="shared" si="50"/>
        <v>0</v>
      </c>
      <c r="J33" s="162"/>
      <c r="K33" s="161">
        <f t="shared" si="51"/>
        <v>0</v>
      </c>
      <c r="L33" s="161">
        <v>21</v>
      </c>
      <c r="M33" s="161">
        <f t="shared" si="52"/>
        <v>0</v>
      </c>
      <c r="N33" s="161">
        <v>0</v>
      </c>
      <c r="O33" s="161">
        <f t="shared" si="53"/>
        <v>0</v>
      </c>
      <c r="P33" s="161">
        <v>0</v>
      </c>
      <c r="Q33" s="161">
        <f t="shared" si="54"/>
        <v>0</v>
      </c>
      <c r="R33" s="161"/>
      <c r="S33" s="161" t="s">
        <v>99</v>
      </c>
      <c r="T33" s="161" t="s">
        <v>100</v>
      </c>
      <c r="U33" s="161">
        <v>0</v>
      </c>
      <c r="V33" s="161">
        <f t="shared" si="55"/>
        <v>0</v>
      </c>
      <c r="W33" s="161"/>
      <c r="X33" s="161" t="s">
        <v>104</v>
      </c>
      <c r="Y33" s="154"/>
      <c r="Z33" s="154"/>
      <c r="AA33" s="154"/>
      <c r="AB33" s="154"/>
      <c r="AC33" s="154"/>
      <c r="AD33" s="154"/>
      <c r="AE33" s="154"/>
      <c r="AF33" s="154"/>
      <c r="AG33" s="154" t="s">
        <v>105</v>
      </c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 x14ac:dyDescent="0.25">
      <c r="A34" s="176">
        <v>98</v>
      </c>
      <c r="B34" s="177"/>
      <c r="C34" s="184" t="s">
        <v>156</v>
      </c>
      <c r="D34" s="178" t="s">
        <v>108</v>
      </c>
      <c r="E34" s="179">
        <v>499</v>
      </c>
      <c r="F34" s="180"/>
      <c r="G34" s="181">
        <f t="shared" ref="G34" si="56">ROUND(E34*F34,2)</f>
        <v>0</v>
      </c>
      <c r="H34" s="162"/>
      <c r="I34" s="161">
        <f t="shared" ref="I34" si="57">ROUND(E34*H34,2)</f>
        <v>0</v>
      </c>
      <c r="J34" s="162"/>
      <c r="K34" s="161">
        <f t="shared" ref="K34" si="58">ROUND(E34*J34,2)</f>
        <v>0</v>
      </c>
      <c r="L34" s="161">
        <v>21</v>
      </c>
      <c r="M34" s="161">
        <f t="shared" ref="M34" si="59">G34*(1+L34/100)</f>
        <v>0</v>
      </c>
      <c r="N34" s="161">
        <v>0</v>
      </c>
      <c r="O34" s="161">
        <f t="shared" ref="O34" si="60">ROUND(E34*N34,2)</f>
        <v>0</v>
      </c>
      <c r="P34" s="161">
        <v>0</v>
      </c>
      <c r="Q34" s="161">
        <f t="shared" ref="Q34" si="61">ROUND(E34*P34,2)</f>
        <v>0</v>
      </c>
      <c r="R34" s="161"/>
      <c r="S34" s="161" t="s">
        <v>99</v>
      </c>
      <c r="T34" s="161" t="s">
        <v>100</v>
      </c>
      <c r="U34" s="161">
        <v>0</v>
      </c>
      <c r="V34" s="161">
        <f t="shared" ref="V34" si="62">ROUND(E34*U34,2)</f>
        <v>0</v>
      </c>
      <c r="W34" s="161"/>
      <c r="X34" s="161" t="s">
        <v>104</v>
      </c>
      <c r="Y34" s="154"/>
      <c r="Z34" s="154"/>
      <c r="AA34" s="154"/>
      <c r="AB34" s="154"/>
      <c r="AC34" s="154"/>
      <c r="AD34" s="154"/>
      <c r="AE34" s="154"/>
      <c r="AF34" s="154"/>
      <c r="AG34" s="154" t="s">
        <v>105</v>
      </c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 x14ac:dyDescent="0.25">
      <c r="A35" s="176">
        <v>99</v>
      </c>
      <c r="B35" s="177"/>
      <c r="C35" s="184" t="s">
        <v>155</v>
      </c>
      <c r="D35" s="178" t="s">
        <v>108</v>
      </c>
      <c r="E35" s="179">
        <v>93</v>
      </c>
      <c r="F35" s="180"/>
      <c r="G35" s="181">
        <f t="shared" si="49"/>
        <v>0</v>
      </c>
      <c r="H35" s="162"/>
      <c r="I35" s="161">
        <f t="shared" si="50"/>
        <v>0</v>
      </c>
      <c r="J35" s="162"/>
      <c r="K35" s="161">
        <f t="shared" si="51"/>
        <v>0</v>
      </c>
      <c r="L35" s="161">
        <v>21</v>
      </c>
      <c r="M35" s="161">
        <f t="shared" si="52"/>
        <v>0</v>
      </c>
      <c r="N35" s="161">
        <v>0</v>
      </c>
      <c r="O35" s="161">
        <f t="shared" si="53"/>
        <v>0</v>
      </c>
      <c r="P35" s="161">
        <v>0</v>
      </c>
      <c r="Q35" s="161">
        <f t="shared" si="54"/>
        <v>0</v>
      </c>
      <c r="R35" s="161"/>
      <c r="S35" s="161" t="s">
        <v>99</v>
      </c>
      <c r="T35" s="161" t="s">
        <v>100</v>
      </c>
      <c r="U35" s="161">
        <v>0</v>
      </c>
      <c r="V35" s="161">
        <f t="shared" si="55"/>
        <v>0</v>
      </c>
      <c r="W35" s="161"/>
      <c r="X35" s="161" t="s">
        <v>101</v>
      </c>
      <c r="Y35" s="154"/>
      <c r="Z35" s="154"/>
      <c r="AA35" s="154"/>
      <c r="AB35" s="154"/>
      <c r="AC35" s="154"/>
      <c r="AD35" s="154"/>
      <c r="AE35" s="154"/>
      <c r="AF35" s="154"/>
      <c r="AG35" s="154" t="s">
        <v>102</v>
      </c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ht="13" x14ac:dyDescent="0.25">
      <c r="A36" s="164" t="s">
        <v>96</v>
      </c>
      <c r="B36" s="165" t="s">
        <v>66</v>
      </c>
      <c r="C36" s="183" t="s">
        <v>68</v>
      </c>
      <c r="D36" s="166"/>
      <c r="E36" s="167"/>
      <c r="F36" s="168"/>
      <c r="G36" s="169">
        <f>SUMIF(AG37:AG53,"&lt;&gt;NOR",G37:G53)</f>
        <v>0</v>
      </c>
      <c r="H36" s="163"/>
      <c r="I36" s="163">
        <f>SUM(I37:I53)</f>
        <v>0</v>
      </c>
      <c r="J36" s="163"/>
      <c r="K36" s="163">
        <f>SUM(K37:K53)</f>
        <v>0</v>
      </c>
      <c r="L36" s="163"/>
      <c r="M36" s="163">
        <f>SUM(M37:M53)</f>
        <v>0</v>
      </c>
      <c r="N36" s="163"/>
      <c r="O36" s="163">
        <f>SUM(O37:O53)</f>
        <v>0</v>
      </c>
      <c r="P36" s="163"/>
      <c r="Q36" s="163">
        <f>SUM(Q37:Q53)</f>
        <v>0</v>
      </c>
      <c r="R36" s="163"/>
      <c r="S36" s="163"/>
      <c r="T36" s="163"/>
      <c r="U36" s="163"/>
      <c r="V36" s="163">
        <f>SUM(V37:V53)</f>
        <v>0</v>
      </c>
      <c r="W36" s="163"/>
      <c r="X36" s="163"/>
      <c r="AG36" t="s">
        <v>97</v>
      </c>
    </row>
    <row r="37" spans="1:60" outlineLevel="1" x14ac:dyDescent="0.25">
      <c r="A37" s="176">
        <v>106</v>
      </c>
      <c r="B37" s="177"/>
      <c r="C37" s="184" t="s">
        <v>110</v>
      </c>
      <c r="D37" s="178" t="s">
        <v>98</v>
      </c>
      <c r="E37" s="179">
        <v>324</v>
      </c>
      <c r="F37" s="180"/>
      <c r="G37" s="181">
        <f t="shared" ref="G37:G53" si="63">ROUND(E37*F37,2)</f>
        <v>0</v>
      </c>
      <c r="H37" s="162"/>
      <c r="I37" s="161">
        <f t="shared" ref="I37:I53" si="64">ROUND(E37*H37,2)</f>
        <v>0</v>
      </c>
      <c r="J37" s="162"/>
      <c r="K37" s="161">
        <f t="shared" ref="K37:K53" si="65">ROUND(E37*J37,2)</f>
        <v>0</v>
      </c>
      <c r="L37" s="161">
        <v>21</v>
      </c>
      <c r="M37" s="161">
        <f t="shared" ref="M37:M53" si="66">G37*(1+L37/100)</f>
        <v>0</v>
      </c>
      <c r="N37" s="161">
        <v>0</v>
      </c>
      <c r="O37" s="161">
        <f t="shared" ref="O37:O53" si="67">ROUND(E37*N37,2)</f>
        <v>0</v>
      </c>
      <c r="P37" s="161">
        <v>0</v>
      </c>
      <c r="Q37" s="161">
        <f t="shared" ref="Q37:Q53" si="68">ROUND(E37*P37,2)</f>
        <v>0</v>
      </c>
      <c r="R37" s="161"/>
      <c r="S37" s="161" t="s">
        <v>99</v>
      </c>
      <c r="T37" s="161" t="s">
        <v>100</v>
      </c>
      <c r="U37" s="161">
        <v>0</v>
      </c>
      <c r="V37" s="161">
        <f t="shared" ref="V37:V53" si="69">ROUND(E37*U37,2)</f>
        <v>0</v>
      </c>
      <c r="W37" s="161"/>
      <c r="X37" s="161" t="s">
        <v>104</v>
      </c>
      <c r="Y37" s="154"/>
      <c r="Z37" s="154"/>
      <c r="AA37" s="154"/>
      <c r="AB37" s="154"/>
      <c r="AC37" s="154"/>
      <c r="AD37" s="154"/>
      <c r="AE37" s="154"/>
      <c r="AF37" s="154"/>
      <c r="AG37" s="154" t="s">
        <v>105</v>
      </c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5">
      <c r="A38" s="176">
        <v>107</v>
      </c>
      <c r="B38" s="177"/>
      <c r="C38" s="184" t="s">
        <v>111</v>
      </c>
      <c r="D38" s="178" t="s">
        <v>98</v>
      </c>
      <c r="E38" s="179">
        <v>1</v>
      </c>
      <c r="F38" s="180"/>
      <c r="G38" s="181">
        <f t="shared" si="63"/>
        <v>0</v>
      </c>
      <c r="H38" s="162"/>
      <c r="I38" s="161">
        <f t="shared" si="64"/>
        <v>0</v>
      </c>
      <c r="J38" s="162"/>
      <c r="K38" s="161">
        <f t="shared" si="65"/>
        <v>0</v>
      </c>
      <c r="L38" s="161">
        <v>21</v>
      </c>
      <c r="M38" s="161">
        <f t="shared" si="66"/>
        <v>0</v>
      </c>
      <c r="N38" s="161">
        <v>0</v>
      </c>
      <c r="O38" s="161">
        <f t="shared" si="67"/>
        <v>0</v>
      </c>
      <c r="P38" s="161">
        <v>0</v>
      </c>
      <c r="Q38" s="161">
        <f t="shared" si="68"/>
        <v>0</v>
      </c>
      <c r="R38" s="161"/>
      <c r="S38" s="161" t="s">
        <v>99</v>
      </c>
      <c r="T38" s="161" t="s">
        <v>100</v>
      </c>
      <c r="U38" s="161">
        <v>0</v>
      </c>
      <c r="V38" s="161">
        <f t="shared" si="69"/>
        <v>0</v>
      </c>
      <c r="W38" s="161"/>
      <c r="X38" s="161" t="s">
        <v>101</v>
      </c>
      <c r="Y38" s="154"/>
      <c r="Z38" s="154"/>
      <c r="AA38" s="154"/>
      <c r="AB38" s="154"/>
      <c r="AC38" s="154"/>
      <c r="AD38" s="154"/>
      <c r="AE38" s="154"/>
      <c r="AF38" s="154"/>
      <c r="AG38" s="154" t="s">
        <v>102</v>
      </c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5">
      <c r="A39" s="176">
        <v>108</v>
      </c>
      <c r="B39" s="177"/>
      <c r="C39" s="184" t="s">
        <v>112</v>
      </c>
      <c r="D39" s="178" t="s">
        <v>113</v>
      </c>
      <c r="E39" s="179">
        <v>16</v>
      </c>
      <c r="F39" s="180"/>
      <c r="G39" s="181">
        <f t="shared" si="63"/>
        <v>0</v>
      </c>
      <c r="H39" s="162"/>
      <c r="I39" s="161">
        <f t="shared" si="64"/>
        <v>0</v>
      </c>
      <c r="J39" s="162"/>
      <c r="K39" s="161">
        <f t="shared" si="65"/>
        <v>0</v>
      </c>
      <c r="L39" s="161">
        <v>21</v>
      </c>
      <c r="M39" s="161">
        <f t="shared" si="66"/>
        <v>0</v>
      </c>
      <c r="N39" s="161">
        <v>0</v>
      </c>
      <c r="O39" s="161">
        <f t="shared" si="67"/>
        <v>0</v>
      </c>
      <c r="P39" s="161">
        <v>0</v>
      </c>
      <c r="Q39" s="161">
        <f t="shared" si="68"/>
        <v>0</v>
      </c>
      <c r="R39" s="161"/>
      <c r="S39" s="161" t="s">
        <v>99</v>
      </c>
      <c r="T39" s="161" t="s">
        <v>100</v>
      </c>
      <c r="U39" s="161">
        <v>0</v>
      </c>
      <c r="V39" s="161">
        <f t="shared" si="69"/>
        <v>0</v>
      </c>
      <c r="W39" s="161"/>
      <c r="X39" s="161" t="s">
        <v>104</v>
      </c>
      <c r="Y39" s="154"/>
      <c r="Z39" s="154"/>
      <c r="AA39" s="154"/>
      <c r="AB39" s="154"/>
      <c r="AC39" s="154"/>
      <c r="AD39" s="154"/>
      <c r="AE39" s="154"/>
      <c r="AF39" s="154"/>
      <c r="AG39" s="154" t="s">
        <v>105</v>
      </c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5">
      <c r="A40" s="176">
        <v>110</v>
      </c>
      <c r="B40" s="177"/>
      <c r="C40" s="184" t="s">
        <v>114</v>
      </c>
      <c r="D40" s="178" t="s">
        <v>115</v>
      </c>
      <c r="E40" s="179">
        <v>242</v>
      </c>
      <c r="F40" s="180"/>
      <c r="G40" s="181">
        <f t="shared" si="63"/>
        <v>0</v>
      </c>
      <c r="H40" s="162"/>
      <c r="I40" s="161">
        <f t="shared" si="64"/>
        <v>0</v>
      </c>
      <c r="J40" s="162"/>
      <c r="K40" s="161">
        <f t="shared" si="65"/>
        <v>0</v>
      </c>
      <c r="L40" s="161">
        <v>21</v>
      </c>
      <c r="M40" s="161">
        <f t="shared" si="66"/>
        <v>0</v>
      </c>
      <c r="N40" s="161">
        <v>0</v>
      </c>
      <c r="O40" s="161">
        <f t="shared" si="67"/>
        <v>0</v>
      </c>
      <c r="P40" s="161">
        <v>0</v>
      </c>
      <c r="Q40" s="161">
        <f t="shared" si="68"/>
        <v>0</v>
      </c>
      <c r="R40" s="161"/>
      <c r="S40" s="161" t="s">
        <v>99</v>
      </c>
      <c r="T40" s="161" t="s">
        <v>100</v>
      </c>
      <c r="U40" s="161">
        <v>0</v>
      </c>
      <c r="V40" s="161">
        <f t="shared" si="69"/>
        <v>0</v>
      </c>
      <c r="W40" s="161"/>
      <c r="X40" s="161" t="s">
        <v>101</v>
      </c>
      <c r="Y40" s="154"/>
      <c r="Z40" s="154"/>
      <c r="AA40" s="154"/>
      <c r="AB40" s="154"/>
      <c r="AC40" s="154"/>
      <c r="AD40" s="154"/>
      <c r="AE40" s="154"/>
      <c r="AF40" s="154"/>
      <c r="AG40" s="154" t="s">
        <v>102</v>
      </c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5">
      <c r="A41" s="176">
        <v>111</v>
      </c>
      <c r="B41" s="177"/>
      <c r="C41" s="184" t="s">
        <v>116</v>
      </c>
      <c r="D41" s="178" t="s">
        <v>115</v>
      </c>
      <c r="E41" s="179">
        <v>242</v>
      </c>
      <c r="F41" s="180"/>
      <c r="G41" s="181">
        <f t="shared" si="63"/>
        <v>0</v>
      </c>
      <c r="H41" s="162"/>
      <c r="I41" s="161">
        <f t="shared" si="64"/>
        <v>0</v>
      </c>
      <c r="J41" s="162"/>
      <c r="K41" s="161">
        <f t="shared" si="65"/>
        <v>0</v>
      </c>
      <c r="L41" s="161">
        <v>21</v>
      </c>
      <c r="M41" s="161">
        <f t="shared" si="66"/>
        <v>0</v>
      </c>
      <c r="N41" s="161">
        <v>0</v>
      </c>
      <c r="O41" s="161">
        <f t="shared" si="67"/>
        <v>0</v>
      </c>
      <c r="P41" s="161">
        <v>0</v>
      </c>
      <c r="Q41" s="161">
        <f t="shared" si="68"/>
        <v>0</v>
      </c>
      <c r="R41" s="161"/>
      <c r="S41" s="161" t="s">
        <v>99</v>
      </c>
      <c r="T41" s="161" t="s">
        <v>100</v>
      </c>
      <c r="U41" s="161">
        <v>0</v>
      </c>
      <c r="V41" s="161">
        <f t="shared" si="69"/>
        <v>0</v>
      </c>
      <c r="W41" s="161"/>
      <c r="X41" s="161" t="s">
        <v>101</v>
      </c>
      <c r="Y41" s="154"/>
      <c r="Z41" s="154"/>
      <c r="AA41" s="154"/>
      <c r="AB41" s="154"/>
      <c r="AC41" s="154"/>
      <c r="AD41" s="154"/>
      <c r="AE41" s="154"/>
      <c r="AF41" s="154"/>
      <c r="AG41" s="154" t="s">
        <v>102</v>
      </c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5">
      <c r="A42" s="176">
        <v>112</v>
      </c>
      <c r="B42" s="177"/>
      <c r="C42" s="184" t="s">
        <v>117</v>
      </c>
      <c r="D42" s="178" t="s">
        <v>107</v>
      </c>
      <c r="E42" s="179">
        <v>1</v>
      </c>
      <c r="F42" s="180"/>
      <c r="G42" s="181">
        <f t="shared" si="63"/>
        <v>0</v>
      </c>
      <c r="H42" s="162"/>
      <c r="I42" s="161">
        <f t="shared" si="64"/>
        <v>0</v>
      </c>
      <c r="J42" s="162"/>
      <c r="K42" s="161">
        <f t="shared" si="65"/>
        <v>0</v>
      </c>
      <c r="L42" s="161">
        <v>21</v>
      </c>
      <c r="M42" s="161">
        <f t="shared" si="66"/>
        <v>0</v>
      </c>
      <c r="N42" s="161">
        <v>0</v>
      </c>
      <c r="O42" s="161">
        <f t="shared" si="67"/>
        <v>0</v>
      </c>
      <c r="P42" s="161">
        <v>0</v>
      </c>
      <c r="Q42" s="161">
        <f t="shared" si="68"/>
        <v>0</v>
      </c>
      <c r="R42" s="161"/>
      <c r="S42" s="161" t="s">
        <v>99</v>
      </c>
      <c r="T42" s="161" t="s">
        <v>100</v>
      </c>
      <c r="U42" s="161">
        <v>0</v>
      </c>
      <c r="V42" s="161">
        <f t="shared" si="69"/>
        <v>0</v>
      </c>
      <c r="W42" s="161"/>
      <c r="X42" s="161" t="s">
        <v>101</v>
      </c>
      <c r="Y42" s="154"/>
      <c r="Z42" s="154"/>
      <c r="AA42" s="154"/>
      <c r="AB42" s="154"/>
      <c r="AC42" s="154"/>
      <c r="AD42" s="154"/>
      <c r="AE42" s="154"/>
      <c r="AF42" s="154"/>
      <c r="AG42" s="154" t="s">
        <v>102</v>
      </c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5">
      <c r="A43" s="176">
        <v>115</v>
      </c>
      <c r="B43" s="177"/>
      <c r="C43" s="184" t="s">
        <v>118</v>
      </c>
      <c r="D43" s="178" t="s">
        <v>98</v>
      </c>
      <c r="E43" s="179">
        <v>1</v>
      </c>
      <c r="F43" s="180"/>
      <c r="G43" s="181">
        <f t="shared" si="63"/>
        <v>0</v>
      </c>
      <c r="H43" s="162"/>
      <c r="I43" s="161">
        <f t="shared" si="64"/>
        <v>0</v>
      </c>
      <c r="J43" s="162"/>
      <c r="K43" s="161">
        <f t="shared" si="65"/>
        <v>0</v>
      </c>
      <c r="L43" s="161">
        <v>21</v>
      </c>
      <c r="M43" s="161">
        <f t="shared" si="66"/>
        <v>0</v>
      </c>
      <c r="N43" s="161">
        <v>0</v>
      </c>
      <c r="O43" s="161">
        <f t="shared" si="67"/>
        <v>0</v>
      </c>
      <c r="P43" s="161">
        <v>0</v>
      </c>
      <c r="Q43" s="161">
        <f t="shared" si="68"/>
        <v>0</v>
      </c>
      <c r="R43" s="161"/>
      <c r="S43" s="161" t="s">
        <v>99</v>
      </c>
      <c r="T43" s="161" t="s">
        <v>100</v>
      </c>
      <c r="U43" s="161">
        <v>0</v>
      </c>
      <c r="V43" s="161">
        <f t="shared" si="69"/>
        <v>0</v>
      </c>
      <c r="W43" s="161"/>
      <c r="X43" s="161" t="s">
        <v>104</v>
      </c>
      <c r="Y43" s="154"/>
      <c r="Z43" s="154"/>
      <c r="AA43" s="154"/>
      <c r="AB43" s="154"/>
      <c r="AC43" s="154"/>
      <c r="AD43" s="154"/>
      <c r="AE43" s="154"/>
      <c r="AF43" s="154"/>
      <c r="AG43" s="154" t="s">
        <v>105</v>
      </c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ht="20" outlineLevel="1" x14ac:dyDescent="0.25">
      <c r="A44" s="176">
        <v>116</v>
      </c>
      <c r="B44" s="177"/>
      <c r="C44" s="184" t="s">
        <v>119</v>
      </c>
      <c r="D44" s="178" t="s">
        <v>107</v>
      </c>
      <c r="E44" s="179">
        <v>1</v>
      </c>
      <c r="F44" s="180"/>
      <c r="G44" s="181">
        <f t="shared" si="63"/>
        <v>0</v>
      </c>
      <c r="H44" s="162"/>
      <c r="I44" s="161">
        <f t="shared" si="64"/>
        <v>0</v>
      </c>
      <c r="J44" s="162"/>
      <c r="K44" s="161">
        <f t="shared" si="65"/>
        <v>0</v>
      </c>
      <c r="L44" s="161">
        <v>21</v>
      </c>
      <c r="M44" s="161">
        <f t="shared" si="66"/>
        <v>0</v>
      </c>
      <c r="N44" s="161">
        <v>0</v>
      </c>
      <c r="O44" s="161">
        <f t="shared" si="67"/>
        <v>0</v>
      </c>
      <c r="P44" s="161">
        <v>0</v>
      </c>
      <c r="Q44" s="161">
        <f t="shared" si="68"/>
        <v>0</v>
      </c>
      <c r="R44" s="161"/>
      <c r="S44" s="161" t="s">
        <v>99</v>
      </c>
      <c r="T44" s="161" t="s">
        <v>100</v>
      </c>
      <c r="U44" s="161">
        <v>0</v>
      </c>
      <c r="V44" s="161">
        <f t="shared" si="69"/>
        <v>0</v>
      </c>
      <c r="W44" s="161"/>
      <c r="X44" s="161" t="s">
        <v>104</v>
      </c>
      <c r="Y44" s="154"/>
      <c r="Z44" s="154"/>
      <c r="AA44" s="154"/>
      <c r="AB44" s="154"/>
      <c r="AC44" s="154"/>
      <c r="AD44" s="154"/>
      <c r="AE44" s="154"/>
      <c r="AF44" s="154"/>
      <c r="AG44" s="154" t="s">
        <v>105</v>
      </c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 x14ac:dyDescent="0.25">
      <c r="A45" s="176">
        <v>117</v>
      </c>
      <c r="B45" s="177"/>
      <c r="C45" s="184" t="s">
        <v>120</v>
      </c>
      <c r="D45" s="178" t="s">
        <v>107</v>
      </c>
      <c r="E45" s="179">
        <v>1</v>
      </c>
      <c r="F45" s="180"/>
      <c r="G45" s="181">
        <f t="shared" si="63"/>
        <v>0</v>
      </c>
      <c r="H45" s="162"/>
      <c r="I45" s="161">
        <f t="shared" si="64"/>
        <v>0</v>
      </c>
      <c r="J45" s="162"/>
      <c r="K45" s="161">
        <f t="shared" si="65"/>
        <v>0</v>
      </c>
      <c r="L45" s="161">
        <v>21</v>
      </c>
      <c r="M45" s="161">
        <f t="shared" si="66"/>
        <v>0</v>
      </c>
      <c r="N45" s="161">
        <v>0</v>
      </c>
      <c r="O45" s="161">
        <f t="shared" si="67"/>
        <v>0</v>
      </c>
      <c r="P45" s="161">
        <v>0</v>
      </c>
      <c r="Q45" s="161">
        <f t="shared" si="68"/>
        <v>0</v>
      </c>
      <c r="R45" s="161"/>
      <c r="S45" s="161" t="s">
        <v>99</v>
      </c>
      <c r="T45" s="161" t="s">
        <v>100</v>
      </c>
      <c r="U45" s="161">
        <v>0</v>
      </c>
      <c r="V45" s="161">
        <f t="shared" si="69"/>
        <v>0</v>
      </c>
      <c r="W45" s="161"/>
      <c r="X45" s="161" t="s">
        <v>104</v>
      </c>
      <c r="Y45" s="154"/>
      <c r="Z45" s="154"/>
      <c r="AA45" s="154"/>
      <c r="AB45" s="154"/>
      <c r="AC45" s="154"/>
      <c r="AD45" s="154"/>
      <c r="AE45" s="154"/>
      <c r="AF45" s="154"/>
      <c r="AG45" s="154" t="s">
        <v>105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ht="20" outlineLevel="1" x14ac:dyDescent="0.25">
      <c r="A46" s="176">
        <v>118</v>
      </c>
      <c r="B46" s="177"/>
      <c r="C46" s="184" t="s">
        <v>121</v>
      </c>
      <c r="D46" s="178" t="s">
        <v>113</v>
      </c>
      <c r="E46" s="179">
        <v>48</v>
      </c>
      <c r="F46" s="180"/>
      <c r="G46" s="181">
        <f t="shared" si="63"/>
        <v>0</v>
      </c>
      <c r="H46" s="162"/>
      <c r="I46" s="161">
        <f t="shared" si="64"/>
        <v>0</v>
      </c>
      <c r="J46" s="162"/>
      <c r="K46" s="161">
        <f t="shared" si="65"/>
        <v>0</v>
      </c>
      <c r="L46" s="161">
        <v>21</v>
      </c>
      <c r="M46" s="161">
        <f t="shared" si="66"/>
        <v>0</v>
      </c>
      <c r="N46" s="161">
        <v>0</v>
      </c>
      <c r="O46" s="161">
        <f t="shared" si="67"/>
        <v>0</v>
      </c>
      <c r="P46" s="161">
        <v>0</v>
      </c>
      <c r="Q46" s="161">
        <f t="shared" si="68"/>
        <v>0</v>
      </c>
      <c r="R46" s="161"/>
      <c r="S46" s="161" t="s">
        <v>99</v>
      </c>
      <c r="T46" s="161" t="s">
        <v>100</v>
      </c>
      <c r="U46" s="161">
        <v>0</v>
      </c>
      <c r="V46" s="161">
        <f t="shared" si="69"/>
        <v>0</v>
      </c>
      <c r="W46" s="161"/>
      <c r="X46" s="161" t="s">
        <v>104</v>
      </c>
      <c r="Y46" s="154"/>
      <c r="Z46" s="154"/>
      <c r="AA46" s="154"/>
      <c r="AB46" s="154"/>
      <c r="AC46" s="154"/>
      <c r="AD46" s="154"/>
      <c r="AE46" s="154"/>
      <c r="AF46" s="154"/>
      <c r="AG46" s="154" t="s">
        <v>105</v>
      </c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ht="20" outlineLevel="1" x14ac:dyDescent="0.25">
      <c r="A47" s="176">
        <v>119</v>
      </c>
      <c r="B47" s="177"/>
      <c r="C47" s="184" t="s">
        <v>122</v>
      </c>
      <c r="D47" s="178" t="s">
        <v>107</v>
      </c>
      <c r="E47" s="179">
        <v>1</v>
      </c>
      <c r="F47" s="180"/>
      <c r="G47" s="181">
        <f t="shared" si="63"/>
        <v>0</v>
      </c>
      <c r="H47" s="162"/>
      <c r="I47" s="161">
        <f t="shared" si="64"/>
        <v>0</v>
      </c>
      <c r="J47" s="162"/>
      <c r="K47" s="161">
        <f t="shared" si="65"/>
        <v>0</v>
      </c>
      <c r="L47" s="161">
        <v>21</v>
      </c>
      <c r="M47" s="161">
        <f t="shared" si="66"/>
        <v>0</v>
      </c>
      <c r="N47" s="161">
        <v>0</v>
      </c>
      <c r="O47" s="161">
        <f t="shared" si="67"/>
        <v>0</v>
      </c>
      <c r="P47" s="161">
        <v>0</v>
      </c>
      <c r="Q47" s="161">
        <f t="shared" si="68"/>
        <v>0</v>
      </c>
      <c r="R47" s="161"/>
      <c r="S47" s="161" t="s">
        <v>99</v>
      </c>
      <c r="T47" s="161" t="s">
        <v>100</v>
      </c>
      <c r="U47" s="161">
        <v>0</v>
      </c>
      <c r="V47" s="161">
        <f t="shared" si="69"/>
        <v>0</v>
      </c>
      <c r="W47" s="161"/>
      <c r="X47" s="161" t="s">
        <v>101</v>
      </c>
      <c r="Y47" s="154"/>
      <c r="Z47" s="154"/>
      <c r="AA47" s="154"/>
      <c r="AB47" s="154"/>
      <c r="AC47" s="154"/>
      <c r="AD47" s="154"/>
      <c r="AE47" s="154"/>
      <c r="AF47" s="154"/>
      <c r="AG47" s="154" t="s">
        <v>102</v>
      </c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ht="20" outlineLevel="1" x14ac:dyDescent="0.25">
      <c r="A48" s="176">
        <v>120</v>
      </c>
      <c r="B48" s="177"/>
      <c r="C48" s="184" t="s">
        <v>123</v>
      </c>
      <c r="D48" s="178" t="s">
        <v>98</v>
      </c>
      <c r="E48" s="179">
        <v>68</v>
      </c>
      <c r="F48" s="180"/>
      <c r="G48" s="181">
        <f t="shared" si="63"/>
        <v>0</v>
      </c>
      <c r="H48" s="162"/>
      <c r="I48" s="161">
        <f t="shared" si="64"/>
        <v>0</v>
      </c>
      <c r="J48" s="162"/>
      <c r="K48" s="161">
        <f t="shared" si="65"/>
        <v>0</v>
      </c>
      <c r="L48" s="161">
        <v>21</v>
      </c>
      <c r="M48" s="161">
        <f t="shared" si="66"/>
        <v>0</v>
      </c>
      <c r="N48" s="161">
        <v>0</v>
      </c>
      <c r="O48" s="161">
        <f t="shared" si="67"/>
        <v>0</v>
      </c>
      <c r="P48" s="161">
        <v>0</v>
      </c>
      <c r="Q48" s="161">
        <f t="shared" si="68"/>
        <v>0</v>
      </c>
      <c r="R48" s="161"/>
      <c r="S48" s="161" t="s">
        <v>99</v>
      </c>
      <c r="T48" s="161" t="s">
        <v>100</v>
      </c>
      <c r="U48" s="161">
        <v>0</v>
      </c>
      <c r="V48" s="161">
        <f t="shared" si="69"/>
        <v>0</v>
      </c>
      <c r="W48" s="161"/>
      <c r="X48" s="161" t="s">
        <v>101</v>
      </c>
      <c r="Y48" s="154"/>
      <c r="Z48" s="154"/>
      <c r="AA48" s="154"/>
      <c r="AB48" s="154"/>
      <c r="AC48" s="154"/>
      <c r="AD48" s="154"/>
      <c r="AE48" s="154"/>
      <c r="AF48" s="154"/>
      <c r="AG48" s="154" t="s">
        <v>102</v>
      </c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ht="20" outlineLevel="1" x14ac:dyDescent="0.25">
      <c r="A49" s="176">
        <v>121</v>
      </c>
      <c r="B49" s="177"/>
      <c r="C49" s="184" t="s">
        <v>124</v>
      </c>
      <c r="D49" s="178" t="s">
        <v>98</v>
      </c>
      <c r="E49" s="179">
        <v>1</v>
      </c>
      <c r="F49" s="180"/>
      <c r="G49" s="181">
        <f t="shared" si="63"/>
        <v>0</v>
      </c>
      <c r="H49" s="162"/>
      <c r="I49" s="161">
        <f t="shared" si="64"/>
        <v>0</v>
      </c>
      <c r="J49" s="162"/>
      <c r="K49" s="161">
        <f t="shared" si="65"/>
        <v>0</v>
      </c>
      <c r="L49" s="161">
        <v>21</v>
      </c>
      <c r="M49" s="161">
        <f t="shared" si="66"/>
        <v>0</v>
      </c>
      <c r="N49" s="161">
        <v>0</v>
      </c>
      <c r="O49" s="161">
        <f t="shared" si="67"/>
        <v>0</v>
      </c>
      <c r="P49" s="161">
        <v>0</v>
      </c>
      <c r="Q49" s="161">
        <f t="shared" si="68"/>
        <v>0</v>
      </c>
      <c r="R49" s="161"/>
      <c r="S49" s="161" t="s">
        <v>99</v>
      </c>
      <c r="T49" s="161" t="s">
        <v>100</v>
      </c>
      <c r="U49" s="161">
        <v>0</v>
      </c>
      <c r="V49" s="161">
        <f t="shared" si="69"/>
        <v>0</v>
      </c>
      <c r="W49" s="161"/>
      <c r="X49" s="161" t="s">
        <v>101</v>
      </c>
      <c r="Y49" s="154"/>
      <c r="Z49" s="154"/>
      <c r="AA49" s="154"/>
      <c r="AB49" s="154"/>
      <c r="AC49" s="154"/>
      <c r="AD49" s="154"/>
      <c r="AE49" s="154"/>
      <c r="AF49" s="154"/>
      <c r="AG49" s="154" t="s">
        <v>102</v>
      </c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ht="20" outlineLevel="1" x14ac:dyDescent="0.25">
      <c r="A50" s="176">
        <v>122</v>
      </c>
      <c r="B50" s="177"/>
      <c r="C50" s="184" t="s">
        <v>125</v>
      </c>
      <c r="D50" s="178" t="s">
        <v>98</v>
      </c>
      <c r="E50" s="179">
        <v>1</v>
      </c>
      <c r="F50" s="180"/>
      <c r="G50" s="181">
        <f t="shared" si="63"/>
        <v>0</v>
      </c>
      <c r="H50" s="162"/>
      <c r="I50" s="161">
        <f t="shared" si="64"/>
        <v>0</v>
      </c>
      <c r="J50" s="162"/>
      <c r="K50" s="161">
        <f t="shared" si="65"/>
        <v>0</v>
      </c>
      <c r="L50" s="161">
        <v>21</v>
      </c>
      <c r="M50" s="161">
        <f t="shared" si="66"/>
        <v>0</v>
      </c>
      <c r="N50" s="161">
        <v>0</v>
      </c>
      <c r="O50" s="161">
        <f t="shared" si="67"/>
        <v>0</v>
      </c>
      <c r="P50" s="161">
        <v>0</v>
      </c>
      <c r="Q50" s="161">
        <f t="shared" si="68"/>
        <v>0</v>
      </c>
      <c r="R50" s="161"/>
      <c r="S50" s="161" t="s">
        <v>99</v>
      </c>
      <c r="T50" s="161" t="s">
        <v>100</v>
      </c>
      <c r="U50" s="161">
        <v>0</v>
      </c>
      <c r="V50" s="161">
        <f t="shared" si="69"/>
        <v>0</v>
      </c>
      <c r="W50" s="161"/>
      <c r="X50" s="161" t="s">
        <v>101</v>
      </c>
      <c r="Y50" s="154"/>
      <c r="Z50" s="154"/>
      <c r="AA50" s="154"/>
      <c r="AB50" s="154"/>
      <c r="AC50" s="154"/>
      <c r="AD50" s="154"/>
      <c r="AE50" s="154"/>
      <c r="AF50" s="154"/>
      <c r="AG50" s="154" t="s">
        <v>102</v>
      </c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ht="20" outlineLevel="1" x14ac:dyDescent="0.25">
      <c r="A51" s="176">
        <v>123</v>
      </c>
      <c r="B51" s="177"/>
      <c r="C51" s="184" t="s">
        <v>126</v>
      </c>
      <c r="D51" s="178" t="s">
        <v>98</v>
      </c>
      <c r="E51" s="179">
        <v>1</v>
      </c>
      <c r="F51" s="180"/>
      <c r="G51" s="181">
        <f t="shared" si="63"/>
        <v>0</v>
      </c>
      <c r="H51" s="162"/>
      <c r="I51" s="161">
        <f t="shared" si="64"/>
        <v>0</v>
      </c>
      <c r="J51" s="162"/>
      <c r="K51" s="161">
        <f t="shared" si="65"/>
        <v>0</v>
      </c>
      <c r="L51" s="161">
        <v>21</v>
      </c>
      <c r="M51" s="161">
        <f t="shared" si="66"/>
        <v>0</v>
      </c>
      <c r="N51" s="161">
        <v>0</v>
      </c>
      <c r="O51" s="161">
        <f t="shared" si="67"/>
        <v>0</v>
      </c>
      <c r="P51" s="161">
        <v>0</v>
      </c>
      <c r="Q51" s="161">
        <f t="shared" si="68"/>
        <v>0</v>
      </c>
      <c r="R51" s="161"/>
      <c r="S51" s="161" t="s">
        <v>99</v>
      </c>
      <c r="T51" s="161" t="s">
        <v>100</v>
      </c>
      <c r="U51" s="161">
        <v>0</v>
      </c>
      <c r="V51" s="161">
        <f t="shared" si="69"/>
        <v>0</v>
      </c>
      <c r="W51" s="161"/>
      <c r="X51" s="161" t="s">
        <v>104</v>
      </c>
      <c r="Y51" s="154"/>
      <c r="Z51" s="154"/>
      <c r="AA51" s="154"/>
      <c r="AB51" s="154"/>
      <c r="AC51" s="154"/>
      <c r="AD51" s="154"/>
      <c r="AE51" s="154"/>
      <c r="AF51" s="154"/>
      <c r="AG51" s="154" t="s">
        <v>105</v>
      </c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ht="20" outlineLevel="1" x14ac:dyDescent="0.25">
      <c r="A52" s="176">
        <v>124</v>
      </c>
      <c r="B52" s="177"/>
      <c r="C52" s="184" t="s">
        <v>127</v>
      </c>
      <c r="D52" s="178" t="s">
        <v>113</v>
      </c>
      <c r="E52" s="179">
        <v>80</v>
      </c>
      <c r="F52" s="180"/>
      <c r="G52" s="181">
        <f t="shared" si="63"/>
        <v>0</v>
      </c>
      <c r="H52" s="162"/>
      <c r="I52" s="161">
        <f t="shared" si="64"/>
        <v>0</v>
      </c>
      <c r="J52" s="162"/>
      <c r="K52" s="161">
        <f t="shared" si="65"/>
        <v>0</v>
      </c>
      <c r="L52" s="161">
        <v>21</v>
      </c>
      <c r="M52" s="161">
        <f t="shared" si="66"/>
        <v>0</v>
      </c>
      <c r="N52" s="161">
        <v>0</v>
      </c>
      <c r="O52" s="161">
        <f t="shared" si="67"/>
        <v>0</v>
      </c>
      <c r="P52" s="161">
        <v>0</v>
      </c>
      <c r="Q52" s="161">
        <f t="shared" si="68"/>
        <v>0</v>
      </c>
      <c r="R52" s="161"/>
      <c r="S52" s="161" t="s">
        <v>99</v>
      </c>
      <c r="T52" s="161" t="s">
        <v>100</v>
      </c>
      <c r="U52" s="161">
        <v>0</v>
      </c>
      <c r="V52" s="161">
        <f t="shared" si="69"/>
        <v>0</v>
      </c>
      <c r="W52" s="161"/>
      <c r="X52" s="161" t="s">
        <v>104</v>
      </c>
      <c r="Y52" s="154"/>
      <c r="Z52" s="154"/>
      <c r="AA52" s="154"/>
      <c r="AB52" s="154"/>
      <c r="AC52" s="154"/>
      <c r="AD52" s="154"/>
      <c r="AE52" s="154"/>
      <c r="AF52" s="154"/>
      <c r="AG52" s="154" t="s">
        <v>105</v>
      </c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ht="20" outlineLevel="1" x14ac:dyDescent="0.25">
      <c r="A53" s="170">
        <v>125</v>
      </c>
      <c r="B53" s="171"/>
      <c r="C53" s="185" t="s">
        <v>128</v>
      </c>
      <c r="D53" s="172" t="s">
        <v>113</v>
      </c>
      <c r="E53" s="173">
        <v>16</v>
      </c>
      <c r="F53" s="174"/>
      <c r="G53" s="175">
        <f t="shared" si="63"/>
        <v>0</v>
      </c>
      <c r="H53" s="162"/>
      <c r="I53" s="161">
        <f t="shared" si="64"/>
        <v>0</v>
      </c>
      <c r="J53" s="162"/>
      <c r="K53" s="161">
        <f t="shared" si="65"/>
        <v>0</v>
      </c>
      <c r="L53" s="161">
        <v>21</v>
      </c>
      <c r="M53" s="161">
        <f t="shared" si="66"/>
        <v>0</v>
      </c>
      <c r="N53" s="161">
        <v>0</v>
      </c>
      <c r="O53" s="161">
        <f t="shared" si="67"/>
        <v>0</v>
      </c>
      <c r="P53" s="161">
        <v>0</v>
      </c>
      <c r="Q53" s="161">
        <f t="shared" si="68"/>
        <v>0</v>
      </c>
      <c r="R53" s="161"/>
      <c r="S53" s="161" t="s">
        <v>99</v>
      </c>
      <c r="T53" s="161" t="s">
        <v>100</v>
      </c>
      <c r="U53" s="161">
        <v>0</v>
      </c>
      <c r="V53" s="161">
        <f t="shared" si="69"/>
        <v>0</v>
      </c>
      <c r="W53" s="161"/>
      <c r="X53" s="161" t="s">
        <v>129</v>
      </c>
      <c r="Y53" s="154"/>
      <c r="Z53" s="154"/>
      <c r="AA53" s="154"/>
      <c r="AB53" s="154"/>
      <c r="AC53" s="154"/>
      <c r="AD53" s="154"/>
      <c r="AE53" s="154"/>
      <c r="AF53" s="154"/>
      <c r="AG53" s="154" t="s">
        <v>130</v>
      </c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x14ac:dyDescent="0.25">
      <c r="A54" s="3"/>
      <c r="B54" s="4"/>
      <c r="C54" s="186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AE54">
        <v>15</v>
      </c>
      <c r="AF54">
        <v>21</v>
      </c>
      <c r="AG54" t="s">
        <v>83</v>
      </c>
    </row>
    <row r="55" spans="1:60" ht="13" x14ac:dyDescent="0.25">
      <c r="A55" s="157"/>
      <c r="B55" s="158" t="s">
        <v>31</v>
      </c>
      <c r="C55" s="187"/>
      <c r="D55" s="159"/>
      <c r="E55" s="160"/>
      <c r="F55" s="160"/>
      <c r="G55" s="182">
        <f>G8+G12+G19+G30+G36</f>
        <v>0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AE55">
        <f>SUMIF(L7:L53,AE54,G7:G53)</f>
        <v>0</v>
      </c>
      <c r="AF55">
        <f>SUMIF(L7:L53,AF54,G7:G53)</f>
        <v>0</v>
      </c>
      <c r="AG55" t="s">
        <v>131</v>
      </c>
    </row>
    <row r="56" spans="1:60" x14ac:dyDescent="0.25">
      <c r="A56" s="3"/>
      <c r="B56" s="4"/>
      <c r="C56" s="186"/>
      <c r="D56" s="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60" x14ac:dyDescent="0.25">
      <c r="A57" s="3"/>
      <c r="B57" s="4"/>
      <c r="C57" s="186"/>
      <c r="D57" s="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60" x14ac:dyDescent="0.25">
      <c r="A58" s="264" t="s">
        <v>132</v>
      </c>
      <c r="B58" s="264"/>
      <c r="C58" s="265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60" x14ac:dyDescent="0.25">
      <c r="A59" s="245"/>
      <c r="B59" s="246"/>
      <c r="C59" s="247"/>
      <c r="D59" s="246"/>
      <c r="E59" s="246"/>
      <c r="F59" s="246"/>
      <c r="G59" s="248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AG59" t="s">
        <v>133</v>
      </c>
    </row>
    <row r="60" spans="1:60" x14ac:dyDescent="0.25">
      <c r="A60" s="249"/>
      <c r="B60" s="250"/>
      <c r="C60" s="251"/>
      <c r="D60" s="250"/>
      <c r="E60" s="250"/>
      <c r="F60" s="250"/>
      <c r="G60" s="252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60" x14ac:dyDescent="0.25">
      <c r="A61" s="249"/>
      <c r="B61" s="250"/>
      <c r="C61" s="251"/>
      <c r="D61" s="250"/>
      <c r="E61" s="250"/>
      <c r="F61" s="250"/>
      <c r="G61" s="252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60" x14ac:dyDescent="0.25">
      <c r="A62" s="249"/>
      <c r="B62" s="250"/>
      <c r="C62" s="251"/>
      <c r="D62" s="250"/>
      <c r="E62" s="250"/>
      <c r="F62" s="250"/>
      <c r="G62" s="252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60" x14ac:dyDescent="0.25">
      <c r="A63" s="253"/>
      <c r="B63" s="254"/>
      <c r="C63" s="255"/>
      <c r="D63" s="254"/>
      <c r="E63" s="254"/>
      <c r="F63" s="254"/>
      <c r="G63" s="256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60" x14ac:dyDescent="0.25">
      <c r="A64" s="3"/>
      <c r="B64" s="4"/>
      <c r="C64" s="186"/>
      <c r="D64" s="6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3:33" x14ac:dyDescent="0.25">
      <c r="C65" s="188"/>
      <c r="D65" s="10"/>
      <c r="AG65" t="s">
        <v>134</v>
      </c>
    </row>
    <row r="66" spans="3:33" x14ac:dyDescent="0.25">
      <c r="D66" s="10"/>
    </row>
    <row r="67" spans="3:33" x14ac:dyDescent="0.25">
      <c r="D67" s="10"/>
    </row>
    <row r="68" spans="3:33" x14ac:dyDescent="0.25">
      <c r="D68" s="10"/>
    </row>
    <row r="69" spans="3:33" x14ac:dyDescent="0.25">
      <c r="D69" s="10"/>
    </row>
    <row r="70" spans="3:33" x14ac:dyDescent="0.25">
      <c r="D70" s="10"/>
    </row>
    <row r="71" spans="3:33" x14ac:dyDescent="0.25">
      <c r="D71" s="10"/>
    </row>
    <row r="72" spans="3:33" x14ac:dyDescent="0.25">
      <c r="D72" s="10"/>
    </row>
    <row r="73" spans="3:33" x14ac:dyDescent="0.25">
      <c r="D73" s="10"/>
    </row>
    <row r="74" spans="3:33" x14ac:dyDescent="0.25">
      <c r="D74" s="10"/>
    </row>
    <row r="75" spans="3:33" x14ac:dyDescent="0.25">
      <c r="D75" s="10"/>
    </row>
    <row r="76" spans="3:33" x14ac:dyDescent="0.25">
      <c r="D76" s="10"/>
    </row>
    <row r="77" spans="3:33" x14ac:dyDescent="0.25">
      <c r="D77" s="10"/>
    </row>
    <row r="78" spans="3:33" x14ac:dyDescent="0.25">
      <c r="D78" s="10"/>
    </row>
    <row r="79" spans="3:33" x14ac:dyDescent="0.25">
      <c r="D79" s="10"/>
    </row>
    <row r="80" spans="3:33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</sheetData>
  <sheetProtection algorithmName="SHA-512" hashValue="kbz2ny1Aa+QxpHi/BXTqxLlmq5New7YTtGxluJy3DhuOOgl7Ig2YMEpx2ebqD06snCaPFkLfR1Gj0TH2ROz0ZA==" saltValue="VnvOtmggosxELa56TXlp9w==" spinCount="100000" sheet="1" objects="1" scenarios="1"/>
  <mergeCells count="6">
    <mergeCell ref="A59:G63"/>
    <mergeCell ref="A1:G1"/>
    <mergeCell ref="C2:G2"/>
    <mergeCell ref="C3:G3"/>
    <mergeCell ref="C4:G4"/>
    <mergeCell ref="A58:C58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Kolbaba</dc:creator>
  <cp:lastModifiedBy>Eva Vybíralová</cp:lastModifiedBy>
  <cp:lastPrinted>2019-03-19T12:27:02Z</cp:lastPrinted>
  <dcterms:created xsi:type="dcterms:W3CDTF">2009-04-08T07:15:50Z</dcterms:created>
  <dcterms:modified xsi:type="dcterms:W3CDTF">2022-03-08T15:23:49Z</dcterms:modified>
</cp:coreProperties>
</file>